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es bezodsetkowy" sheetId="1" state="visible" r:id="rId1"/>
    <sheet xmlns:r="http://schemas.openxmlformats.org/officeDocument/2006/relationships" name="Spłata minimalna" sheetId="2" state="visible" r:id="rId2"/>
    <sheet xmlns:r="http://schemas.openxmlformats.org/officeDocument/2006/relationships" name="Roczny koszt kart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&quot; zł&quot;"/>
  </numFmts>
  <fonts count="13">
    <font>
      <name val="Calibri"/>
      <family val="2"/>
      <color theme="1"/>
      <sz val="11"/>
      <scheme val="minor"/>
    </font>
    <font>
      <name val="DejaVu Sans"/>
      <b val="1"/>
      <color rgb="002A2E35"/>
      <sz val="16"/>
    </font>
    <font>
      <name val="DejaVu Sans"/>
      <color rgb="005C574E"/>
      <sz val="10"/>
    </font>
    <font>
      <name val="DejaVu Sans"/>
      <color rgb="00D4452C"/>
      <sz val="10"/>
      <u val="single"/>
    </font>
    <font>
      <name val="DejaVu Sans"/>
      <b val="1"/>
      <color rgb="00FFFFFF"/>
      <sz val="10"/>
    </font>
    <font>
      <name val="DejaVu Sans"/>
      <color rgb="002A2E35"/>
      <sz val="10"/>
    </font>
    <font>
      <name val="DejaVu Sans"/>
      <b val="1"/>
      <color rgb="002A2E35"/>
      <sz val="10"/>
    </font>
    <font>
      <name val="DejaVu Sans"/>
      <color rgb="005C574E"/>
      <sz val="9"/>
    </font>
    <font>
      <name val="DejaVu Sans"/>
      <b val="1"/>
      <color rgb="00D4452C"/>
      <sz val="11"/>
    </font>
    <font>
      <name val="DejaVu Sans"/>
      <i val="1"/>
      <color rgb="005C574E"/>
      <sz val="9"/>
    </font>
    <font>
      <name val="DejaVu Sans"/>
      <b val="1"/>
      <color rgb="00FFFFFF"/>
      <sz val="9"/>
    </font>
    <font>
      <name val="DejaVu Sans"/>
      <b val="1"/>
      <color rgb="005C574E"/>
      <sz val="9"/>
    </font>
    <font>
      <name val="DejaVu Sans"/>
      <color rgb="002A2E35"/>
      <sz val="9"/>
    </font>
  </fonts>
  <fills count="5">
    <fill>
      <patternFill/>
    </fill>
    <fill>
      <patternFill patternType="gray125"/>
    </fill>
    <fill>
      <patternFill patternType="solid">
        <fgColor rgb="002A2E35"/>
      </patternFill>
    </fill>
    <fill>
      <patternFill patternType="solid">
        <fgColor rgb="00FBEBE7"/>
      </patternFill>
    </fill>
    <fill>
      <patternFill patternType="solid">
        <fgColor rgb="00F7F7F6"/>
      </patternFill>
    </fill>
  </fills>
  <borders count="2">
    <border>
      <left/>
      <right/>
      <top/>
      <bottom/>
      <diagonal/>
    </border>
    <border>
      <left style="thin">
        <color rgb="005C574E"/>
      </left>
      <right style="thin">
        <color rgb="005C574E"/>
      </right>
      <top style="thin">
        <color rgb="005C574E"/>
      </top>
      <bottom style="thin">
        <color rgb="005C574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5" fillId="0" borderId="1" applyAlignment="1" pivotButton="0" quotePrefix="0" xfId="0">
      <alignment vertical="center" wrapText="1"/>
    </xf>
    <xf numFmtId="1" fontId="6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165" fontId="6" fillId="3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49" fontId="6" fillId="3" borderId="1" applyAlignment="1" pivotButton="0" quotePrefix="0" xfId="0">
      <alignment horizontal="right" vertical="center"/>
    </xf>
    <xf numFmtId="10" fontId="6" fillId="3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0" fontId="6" fillId="0" borderId="1" applyAlignment="1" pivotButton="0" quotePrefix="0" xfId="0">
      <alignment vertical="center" wrapText="1"/>
    </xf>
    <xf numFmtId="165" fontId="8" fillId="4" borderId="1" applyAlignment="1" pivotButton="0" quotePrefix="0" xfId="0">
      <alignment horizontal="right" vertical="center"/>
    </xf>
    <xf numFmtId="1" fontId="8" fillId="4" borderId="1" applyAlignment="1" pivotButton="0" quotePrefix="0" xfId="0">
      <alignment horizontal="right" vertical="center"/>
    </xf>
    <xf numFmtId="49" fontId="6" fillId="4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8" fillId="4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2" borderId="1" applyAlignment="1" pivotButton="0" quotePrefix="0" xfId="0">
      <alignment horizontal="center" wrapText="1"/>
    </xf>
    <xf numFmtId="0" fontId="11" fillId="0" borderId="0" pivotButton="0" quotePrefix="0" xfId="0"/>
    <xf numFmtId="0" fontId="12" fillId="0" borderId="1" pivotButton="0" quotePrefix="0" xfId="0"/>
    <xf numFmtId="4" fontId="12" fillId="0" borderId="1" pivotButton="0" quotePrefix="0" xfId="0"/>
    <xf numFmtId="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szib.poznan.pl/karta-kredytowa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szib.poznan.pl/karta-kredytowa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szib.poznan.pl/karta-kredytowa/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27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3" customWidth="1" min="3" max="3"/>
    <col width="58" customWidth="1" min="4" max="4"/>
  </cols>
  <sheetData>
    <row r="1" ht="82" customHeight="1"/>
    <row r="2">
      <c r="A2" s="1" t="inlineStr">
        <is>
          <t>Okres bezodsetkowy - czy zapłacisz odsetki</t>
        </is>
      </c>
    </row>
    <row r="3" ht="28" customHeight="1">
      <c r="A3" s="2" t="inlineStr">
        <is>
          <t>Wpisz dane z regulaminu karty i datę transakcji. Arkusz poda termin spłaty, liczbę dni bez odsetek i koszt, jeśli nie zmieścisz się w terminie.</t>
        </is>
      </c>
    </row>
    <row r="4">
      <c r="A4" s="3" t="inlineStr">
        <is>
          <t>https://wszib.poznan.pl/karta-kredytowa/</t>
        </is>
      </c>
    </row>
    <row r="6">
      <c r="A6" s="4" t="inlineStr">
        <is>
          <t>1. Karta i transakcja</t>
        </is>
      </c>
      <c r="B6" s="4" t="n"/>
    </row>
    <row r="7" ht="30" customHeight="1">
      <c r="A7" s="5" t="inlineStr">
        <is>
          <t>Dzień miesiąca, w którym kończy się cykl rozliczeniowy</t>
        </is>
      </c>
      <c r="B7" s="6" t="n">
        <v>5</v>
      </c>
      <c r="D7" s="7" t="inlineStr">
        <is>
          <t>Z wyciągu lub regulaminu, np. 5 = cykl od 6. do 5. dnia kolejnego miesiąca.</t>
        </is>
      </c>
    </row>
    <row r="8">
      <c r="A8" s="5" t="inlineStr">
        <is>
          <t>Liczba dni na spłatę po zakończeniu cyklu</t>
        </is>
      </c>
      <c r="B8" s="6" t="n">
        <v>25</v>
      </c>
    </row>
    <row r="9">
      <c r="A9" s="5" t="inlineStr">
        <is>
          <t>Data transakcji</t>
        </is>
      </c>
      <c r="B9" s="8" t="n">
        <v>46332</v>
      </c>
    </row>
    <row r="10">
      <c r="A10" s="5" t="inlineStr">
        <is>
          <t>Kwota transakcji</t>
        </is>
      </c>
      <c r="B10" s="9" t="n">
        <v>2000</v>
      </c>
    </row>
    <row r="11" ht="30" customHeight="1">
      <c r="A11" s="5" t="inlineStr">
        <is>
          <t>Rodzaj transakcji (bezgotówkowa / gotówkowa)</t>
        </is>
      </c>
      <c r="B11" s="10" t="inlineStr">
        <is>
          <t>bezgotówkowa</t>
        </is>
      </c>
      <c r="D11" s="7" t="inlineStr">
        <is>
          <t>Wypłata z bankomatu i przelew z karty to zwykle transakcje gotówkowe - bez okresu bezodsetkowego.</t>
        </is>
      </c>
    </row>
    <row r="12">
      <c r="A12" s="5" t="inlineStr">
        <is>
          <t>Oprocentowanie karty (rocznie)</t>
        </is>
      </c>
      <c r="B12" s="11" t="n">
        <v>0.145</v>
      </c>
    </row>
    <row r="13">
      <c r="A13" s="5" t="inlineStr">
        <is>
          <t>Prowizja za transakcję gotówkową (%)</t>
        </is>
      </c>
      <c r="B13" s="11" t="n">
        <v>0.04</v>
      </c>
    </row>
    <row r="14">
      <c r="A14" s="5" t="inlineStr">
        <is>
          <t>Prowizja za transakcję gotówkową - minimum</t>
        </is>
      </c>
      <c r="B14" s="9" t="n">
        <v>9</v>
      </c>
    </row>
    <row r="15" ht="30" customHeight="1">
      <c r="A15" s="5" t="inlineStr">
        <is>
          <t>Data faktycznej spłaty całości</t>
        </is>
      </c>
      <c r="B15" s="8" t="n">
        <v>46386</v>
      </c>
      <c r="D15" s="7" t="inlineStr">
        <is>
          <t>Wpisz późniejszą datę, aby sprawdzić koszt spóźnienia lub spłaty w kolejnym cyklu.</t>
        </is>
      </c>
    </row>
    <row r="17">
      <c r="A17" s="4" t="inlineStr">
        <is>
          <t>2. Wynik</t>
        </is>
      </c>
      <c r="B17" s="4" t="n"/>
    </row>
    <row r="18">
      <c r="A18" s="5" t="inlineStr">
        <is>
          <t>Koniec cyklu, w którym jest transakcja</t>
        </is>
      </c>
      <c r="B18" s="12">
        <f>IF(DAY(B9)&lt;=B7,DATE(YEAR(B9),MONTH(B9),B7),DATE(YEAR(B9),MONTH(B9)+1,B7))</f>
        <v/>
      </c>
    </row>
    <row r="19">
      <c r="A19" s="13" t="inlineStr">
        <is>
          <t>Termin spłaty bez odsetek</t>
        </is>
      </c>
      <c r="B19" s="14">
        <f>B18+B8</f>
        <v/>
      </c>
    </row>
    <row r="20">
      <c r="A20" s="13" t="inlineStr">
        <is>
          <t>Dni bez odsetek (bezgotówkowa)</t>
        </is>
      </c>
      <c r="B20" s="15">
        <f>IF(B11="bezgotówkowa",B19-B9,0)</f>
        <v/>
      </c>
    </row>
    <row r="21">
      <c r="A21" s="5" t="inlineStr">
        <is>
          <t>Spłata w terminie?</t>
        </is>
      </c>
      <c r="B21" s="16">
        <f>IF(B15&lt;=B19,"TAK","NIE - spóźnienie o "&amp;(B15-B19)&amp;" dni")</f>
        <v/>
      </c>
    </row>
    <row r="22">
      <c r="A22" s="5" t="inlineStr">
        <is>
          <t>Prowizja</t>
        </is>
      </c>
      <c r="B22" s="17">
        <f>IF(B11="gotówkowa",MAX(B10*B13,B14),0)</f>
        <v/>
      </c>
    </row>
    <row r="23">
      <c r="A23" s="5" t="inlineStr">
        <is>
          <t>Odsetki od dnia transakcji do dnia spłaty</t>
        </is>
      </c>
      <c r="B23" s="17">
        <f>IF(AND(B11="bezgotówkowa",B15&lt;=B19),0,B10*B12*(B15-B9)/365)</f>
        <v/>
      </c>
    </row>
    <row r="24">
      <c r="A24" s="13" t="inlineStr">
        <is>
          <t>Koszt transakcji razem</t>
        </is>
      </c>
      <c r="B24" s="18">
        <f>B22+B23</f>
        <v/>
      </c>
    </row>
    <row r="26">
      <c r="A26" s="19" t="inlineStr">
        <is>
          <t>Odsetki liczone metodą prostą od kwoty transakcji. Bank liczy je od salda dziennego - wynik jest orientacyjny.</t>
        </is>
      </c>
    </row>
    <row r="27">
      <c r="A27" s="19" t="inlineStr">
        <is>
          <t>Spłata części zadłużenia zwykle powoduje naliczenie odsetek od wszystkich transakcji z cyklu od dnia ich rozliczenia.</t>
        </is>
      </c>
    </row>
  </sheetData>
  <mergeCells count="1">
    <mergeCell ref="A3:D3"/>
  </mergeCells>
  <dataValidations count="2">
    <dataValidation sqref="B11" showDropDown="0" showInputMessage="0" showErrorMessage="0" allowBlank="0" type="list">
      <formula1>"bezgotówkowa,gotówkowa"</formula1>
    </dataValidation>
    <dataValidation sqref="B7" showDropDown="0" showInputMessage="0" showErrorMessage="0" allowBlank="0" type="whole" operator="between">
      <formula1>1</formula1>
      <formula2>28</formula2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J427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3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4" customWidth="1" min="9" max="9"/>
    <col width="14" customWidth="1" min="10" max="10"/>
  </cols>
  <sheetData>
    <row r="1" ht="82" customHeight="1"/>
    <row r="2">
      <c r="A2" s="1" t="inlineStr">
        <is>
          <t>Spłata minimalna czy stała wpłata - ile zapłacisz</t>
        </is>
      </c>
    </row>
    <row r="3" ht="28" customHeight="1">
      <c r="A3" s="2" t="inlineStr">
        <is>
          <t>Porównaj spłatę minimalną z regulaminu ze stałą miesięczną wpłatą. Zakładamy brak nowych transakcji.</t>
        </is>
      </c>
    </row>
    <row r="4">
      <c r="A4" s="3" t="inlineStr">
        <is>
          <t>https://wszib.poznan.pl/karta-kredytowa/</t>
        </is>
      </c>
    </row>
    <row r="5" ht="28" customHeight="1">
      <c r="D5" s="20" t="inlineStr">
        <is>
          <t>Miesiąc</t>
        </is>
      </c>
      <c r="E5" s="20" t="inlineStr">
        <is>
          <t>Odsetki (min.)</t>
        </is>
      </c>
      <c r="F5" s="20" t="inlineStr">
        <is>
          <t>Wpłata (min.)</t>
        </is>
      </c>
      <c r="G5" s="20" t="inlineStr">
        <is>
          <t>Odsetki (stała)</t>
        </is>
      </c>
      <c r="H5" s="20" t="inlineStr">
        <is>
          <t>Wpłata (stała)</t>
        </is>
      </c>
      <c r="I5" s="21" t="inlineStr">
        <is>
          <t>Saldo (min.)</t>
        </is>
      </c>
      <c r="J5" s="21" t="inlineStr">
        <is>
          <t>Saldo (stała)</t>
        </is>
      </c>
    </row>
    <row r="6">
      <c r="A6" s="4" t="inlineStr">
        <is>
          <t>Dane</t>
        </is>
      </c>
      <c r="B6" s="4" t="n"/>
      <c r="I6">
        <f>B7</f>
        <v/>
      </c>
      <c r="J6">
        <f>B7</f>
        <v/>
      </c>
    </row>
    <row r="7">
      <c r="A7" s="5" t="inlineStr">
        <is>
          <t>Zadłużenie na karcie</t>
        </is>
      </c>
      <c r="B7" s="9" t="n">
        <v>5000</v>
      </c>
      <c r="D7" s="22" t="n">
        <v>1</v>
      </c>
      <c r="E7" s="23">
        <f>ROUND(I6*$B$8/12,2)</f>
        <v/>
      </c>
      <c r="F7" s="23">
        <f>IF(I6&lt;=0,0,MIN(I6+E7,MAX($B$10,ROUND(I6*$B$9,2))))</f>
        <v/>
      </c>
      <c r="G7" s="23">
        <f>ROUND(J6*$B$8/12,2)</f>
        <v/>
      </c>
      <c r="H7" s="23">
        <f>IF(J6&lt;=0,0,MIN(J6+G7,$B$11))</f>
        <v/>
      </c>
      <c r="I7" s="24">
        <f>MAX(0,I6+E7-F7)</f>
        <v/>
      </c>
      <c r="J7" s="24">
        <f>MAX(0,J6+G7-H7)</f>
        <v/>
      </c>
    </row>
    <row r="8">
      <c r="A8" s="5" t="inlineStr">
        <is>
          <t>Oprocentowanie (rocznie)</t>
        </is>
      </c>
      <c r="B8" s="11" t="n">
        <v>0.145</v>
      </c>
      <c r="D8" s="22" t="n">
        <v>2</v>
      </c>
      <c r="E8" s="23">
        <f>ROUND(I7*$B$8/12,2)</f>
        <v/>
      </c>
      <c r="F8" s="23">
        <f>IF(I7&lt;=0,0,MIN(I7+E8,MAX($B$10,ROUND(I7*$B$9,2))))</f>
        <v/>
      </c>
      <c r="G8" s="23">
        <f>ROUND(J7*$B$8/12,2)</f>
        <v/>
      </c>
      <c r="H8" s="23">
        <f>IF(J7&lt;=0,0,MIN(J7+G8,$B$11))</f>
        <v/>
      </c>
      <c r="I8" s="24">
        <f>MAX(0,I7+E8-F8)</f>
        <v/>
      </c>
      <c r="J8" s="24">
        <f>MAX(0,J7+G8-H8)</f>
        <v/>
      </c>
    </row>
    <row r="9">
      <c r="A9" s="5" t="inlineStr">
        <is>
          <t>Spłata minimalna (% salda)</t>
        </is>
      </c>
      <c r="B9" s="11" t="n">
        <v>0.05</v>
      </c>
      <c r="D9" s="22" t="n">
        <v>3</v>
      </c>
      <c r="E9" s="23">
        <f>ROUND(I8*$B$8/12,2)</f>
        <v/>
      </c>
      <c r="F9" s="23">
        <f>IF(I8&lt;=0,0,MIN(I8+E9,MAX($B$10,ROUND(I8*$B$9,2))))</f>
        <v/>
      </c>
      <c r="G9" s="23">
        <f>ROUND(J8*$B$8/12,2)</f>
        <v/>
      </c>
      <c r="H9" s="23">
        <f>IF(J8&lt;=0,0,MIN(J8+G9,$B$11))</f>
        <v/>
      </c>
      <c r="I9" s="24">
        <f>MAX(0,I8+E9-F9)</f>
        <v/>
      </c>
      <c r="J9" s="24">
        <f>MAX(0,J8+G9-H9)</f>
        <v/>
      </c>
    </row>
    <row r="10">
      <c r="A10" s="5" t="inlineStr">
        <is>
          <t>Spłata minimalna - nie mniej niż</t>
        </is>
      </c>
      <c r="B10" s="9" t="n">
        <v>50</v>
      </c>
      <c r="D10" s="22" t="n">
        <v>4</v>
      </c>
      <c r="E10" s="23">
        <f>ROUND(I9*$B$8/12,2)</f>
        <v/>
      </c>
      <c r="F10" s="23">
        <f>IF(I9&lt;=0,0,MIN(I9+E10,MAX($B$10,ROUND(I9*$B$9,2))))</f>
        <v/>
      </c>
      <c r="G10" s="23">
        <f>ROUND(J9*$B$8/12,2)</f>
        <v/>
      </c>
      <c r="H10" s="23">
        <f>IF(J9&lt;=0,0,MIN(J9+G10,$B$11))</f>
        <v/>
      </c>
      <c r="I10" s="24">
        <f>MAX(0,I9+E10-F10)</f>
        <v/>
      </c>
      <c r="J10" s="24">
        <f>MAX(0,J9+G10-H10)</f>
        <v/>
      </c>
    </row>
    <row r="11">
      <c r="A11" s="5" t="inlineStr">
        <is>
          <t>Stała miesięczna wpłata (wariant 2)</t>
        </is>
      </c>
      <c r="B11" s="9" t="n">
        <v>500</v>
      </c>
      <c r="D11" s="22" t="n">
        <v>5</v>
      </c>
      <c r="E11" s="23">
        <f>ROUND(I10*$B$8/12,2)</f>
        <v/>
      </c>
      <c r="F11" s="23">
        <f>IF(I10&lt;=0,0,MIN(I10+E11,MAX($B$10,ROUND(I10*$B$9,2))))</f>
        <v/>
      </c>
      <c r="G11" s="23">
        <f>ROUND(J10*$B$8/12,2)</f>
        <v/>
      </c>
      <c r="H11" s="23">
        <f>IF(J10&lt;=0,0,MIN(J10+G11,$B$11))</f>
        <v/>
      </c>
      <c r="I11" s="24">
        <f>MAX(0,I10+E11-F11)</f>
        <v/>
      </c>
      <c r="J11" s="24">
        <f>MAX(0,J10+G11-H11)</f>
        <v/>
      </c>
    </row>
    <row r="12">
      <c r="D12" s="22" t="n">
        <v>6</v>
      </c>
      <c r="E12" s="23">
        <f>ROUND(I11*$B$8/12,2)</f>
        <v/>
      </c>
      <c r="F12" s="23">
        <f>IF(I11&lt;=0,0,MIN(I11+E12,MAX($B$10,ROUND(I11*$B$9,2))))</f>
        <v/>
      </c>
      <c r="G12" s="23">
        <f>ROUND(J11*$B$8/12,2)</f>
        <v/>
      </c>
      <c r="H12" s="23">
        <f>IF(J11&lt;=0,0,MIN(J11+G12,$B$11))</f>
        <v/>
      </c>
      <c r="I12" s="24">
        <f>MAX(0,I11+E12-F12)</f>
        <v/>
      </c>
      <c r="J12" s="24">
        <f>MAX(0,J11+G12-H12)</f>
        <v/>
      </c>
    </row>
    <row r="13">
      <c r="A13" s="4" t="inlineStr">
        <is>
          <t>Wynik</t>
        </is>
      </c>
      <c r="B13" s="4" t="n"/>
      <c r="D13" s="22" t="n">
        <v>7</v>
      </c>
      <c r="E13" s="23">
        <f>ROUND(I12*$B$8/12,2)</f>
        <v/>
      </c>
      <c r="F13" s="23">
        <f>IF(I12&lt;=0,0,MIN(I12+E13,MAX($B$10,ROUND(I12*$B$9,2))))</f>
        <v/>
      </c>
      <c r="G13" s="23">
        <f>ROUND(J12*$B$8/12,2)</f>
        <v/>
      </c>
      <c r="H13" s="23">
        <f>IF(J12&lt;=0,0,MIN(J12+G13,$B$11))</f>
        <v/>
      </c>
      <c r="I13" s="24">
        <f>MAX(0,I12+E13-F13)</f>
        <v/>
      </c>
      <c r="J13" s="24">
        <f>MAX(0,J12+G13-H13)</f>
        <v/>
      </c>
    </row>
    <row r="14">
      <c r="A14" s="13" t="inlineStr">
        <is>
          <t>Spłata minimalna: liczba miesięcy</t>
        </is>
      </c>
      <c r="B14" s="15">
        <f>COUNTIF(F7:F427,"&gt;0")</f>
        <v/>
      </c>
      <c r="D14" s="22" t="n">
        <v>8</v>
      </c>
      <c r="E14" s="23">
        <f>ROUND(I13*$B$8/12,2)</f>
        <v/>
      </c>
      <c r="F14" s="23">
        <f>IF(I13&lt;=0,0,MIN(I13+E14,MAX($B$10,ROUND(I13*$B$9,2))))</f>
        <v/>
      </c>
      <c r="G14" s="23">
        <f>ROUND(J13*$B$8/12,2)</f>
        <v/>
      </c>
      <c r="H14" s="23">
        <f>IF(J13&lt;=0,0,MIN(J13+G14,$B$11))</f>
        <v/>
      </c>
      <c r="I14" s="24">
        <f>MAX(0,I13+E14-F14)</f>
        <v/>
      </c>
      <c r="J14" s="24">
        <f>MAX(0,J13+G14-H14)</f>
        <v/>
      </c>
    </row>
    <row r="15">
      <c r="A15" s="13" t="inlineStr">
        <is>
          <t>Spłata minimalna: suma odsetek</t>
        </is>
      </c>
      <c r="B15" s="18">
        <f>SUM(E7:E427)</f>
        <v/>
      </c>
      <c r="D15" s="22" t="n">
        <v>9</v>
      </c>
      <c r="E15" s="23">
        <f>ROUND(I14*$B$8/12,2)</f>
        <v/>
      </c>
      <c r="F15" s="23">
        <f>IF(I14&lt;=0,0,MIN(I14+E15,MAX($B$10,ROUND(I14*$B$9,2))))</f>
        <v/>
      </c>
      <c r="G15" s="23">
        <f>ROUND(J14*$B$8/12,2)</f>
        <v/>
      </c>
      <c r="H15" s="23">
        <f>IF(J14&lt;=0,0,MIN(J14+G15,$B$11))</f>
        <v/>
      </c>
      <c r="I15" s="24">
        <f>MAX(0,I14+E15-F15)</f>
        <v/>
      </c>
      <c r="J15" s="24">
        <f>MAX(0,J14+G15-H15)</f>
        <v/>
      </c>
    </row>
    <row r="16">
      <c r="A16" s="13" t="inlineStr">
        <is>
          <t>Stała wpłata: liczba miesięcy</t>
        </is>
      </c>
      <c r="B16" s="15">
        <f>COUNTIF(H7:H427,"&gt;0")</f>
        <v/>
      </c>
      <c r="D16" s="22" t="n">
        <v>10</v>
      </c>
      <c r="E16" s="23">
        <f>ROUND(I15*$B$8/12,2)</f>
        <v/>
      </c>
      <c r="F16" s="23">
        <f>IF(I15&lt;=0,0,MIN(I15+E16,MAX($B$10,ROUND(I15*$B$9,2))))</f>
        <v/>
      </c>
      <c r="G16" s="23">
        <f>ROUND(J15*$B$8/12,2)</f>
        <v/>
      </c>
      <c r="H16" s="23">
        <f>IF(J15&lt;=0,0,MIN(J15+G16,$B$11))</f>
        <v/>
      </c>
      <c r="I16" s="24">
        <f>MAX(0,I15+E16-F16)</f>
        <v/>
      </c>
      <c r="J16" s="24">
        <f>MAX(0,J15+G16-H16)</f>
        <v/>
      </c>
    </row>
    <row r="17">
      <c r="A17" s="13" t="inlineStr">
        <is>
          <t>Stała wpłata: suma odsetek</t>
        </is>
      </c>
      <c r="B17" s="18">
        <f>SUM(G7:G427)</f>
        <v/>
      </c>
      <c r="D17" s="22" t="n">
        <v>11</v>
      </c>
      <c r="E17" s="23">
        <f>ROUND(I16*$B$8/12,2)</f>
        <v/>
      </c>
      <c r="F17" s="23">
        <f>IF(I16&lt;=0,0,MIN(I16+E17,MAX($B$10,ROUND(I16*$B$9,2))))</f>
        <v/>
      </c>
      <c r="G17" s="23">
        <f>ROUND(J16*$B$8/12,2)</f>
        <v/>
      </c>
      <c r="H17" s="23">
        <f>IF(J16&lt;=0,0,MIN(J16+G17,$B$11))</f>
        <v/>
      </c>
      <c r="I17" s="24">
        <f>MAX(0,I16+E17-F17)</f>
        <v/>
      </c>
      <c r="J17" s="24">
        <f>MAX(0,J16+G17-H17)</f>
        <v/>
      </c>
    </row>
    <row r="18">
      <c r="A18" s="13" t="inlineStr">
        <is>
          <t>Oszczędność na odsetkach przy stałej wpłacie</t>
        </is>
      </c>
      <c r="B18" s="18">
        <f>B15-B17</f>
        <v/>
      </c>
      <c r="D18" s="22" t="n">
        <v>12</v>
      </c>
      <c r="E18" s="23">
        <f>ROUND(I17*$B$8/12,2)</f>
        <v/>
      </c>
      <c r="F18" s="23">
        <f>IF(I17&lt;=0,0,MIN(I17+E18,MAX($B$10,ROUND(I17*$B$9,2))))</f>
        <v/>
      </c>
      <c r="G18" s="23">
        <f>ROUND(J17*$B$8/12,2)</f>
        <v/>
      </c>
      <c r="H18" s="23">
        <f>IF(J17&lt;=0,0,MIN(J17+G18,$B$11))</f>
        <v/>
      </c>
      <c r="I18" s="24">
        <f>MAX(0,I17+E18-F18)</f>
        <v/>
      </c>
      <c r="J18" s="24">
        <f>MAX(0,J17+G18-H18)</f>
        <v/>
      </c>
    </row>
    <row r="19">
      <c r="D19" s="22" t="n">
        <v>13</v>
      </c>
      <c r="E19" s="23">
        <f>ROUND(I18*$B$8/12,2)</f>
        <v/>
      </c>
      <c r="F19" s="23">
        <f>IF(I18&lt;=0,0,MIN(I18+E19,MAX($B$10,ROUND(I18*$B$9,2))))</f>
        <v/>
      </c>
      <c r="G19" s="23">
        <f>ROUND(J18*$B$8/12,2)</f>
        <v/>
      </c>
      <c r="H19" s="23">
        <f>IF(J18&lt;=0,0,MIN(J18+G19,$B$11))</f>
        <v/>
      </c>
      <c r="I19" s="24">
        <f>MAX(0,I18+E19-F19)</f>
        <v/>
      </c>
      <c r="J19" s="24">
        <f>MAX(0,J18+G19-H19)</f>
        <v/>
      </c>
    </row>
    <row r="20">
      <c r="A20" s="19" t="inlineStr">
        <is>
          <t>Gdy wynik to 420 miesięcy, wpłata nie pokrywa odsetek - zwiększ ją.</t>
        </is>
      </c>
      <c r="D20" s="22" t="n">
        <v>14</v>
      </c>
      <c r="E20" s="23">
        <f>ROUND(I19*$B$8/12,2)</f>
        <v/>
      </c>
      <c r="F20" s="23">
        <f>IF(I19&lt;=0,0,MIN(I19+E20,MAX($B$10,ROUND(I19*$B$9,2))))</f>
        <v/>
      </c>
      <c r="G20" s="23">
        <f>ROUND(J19*$B$8/12,2)</f>
        <v/>
      </c>
      <c r="H20" s="23">
        <f>IF(J19&lt;=0,0,MIN(J19+G20,$B$11))</f>
        <v/>
      </c>
      <c r="I20" s="24">
        <f>MAX(0,I19+E20-F20)</f>
        <v/>
      </c>
      <c r="J20" s="24">
        <f>MAX(0,J19+G20-H20)</f>
        <v/>
      </c>
    </row>
    <row r="21">
      <c r="D21" s="22" t="n">
        <v>15</v>
      </c>
      <c r="E21" s="23">
        <f>ROUND(I20*$B$8/12,2)</f>
        <v/>
      </c>
      <c r="F21" s="23">
        <f>IF(I20&lt;=0,0,MIN(I20+E21,MAX($B$10,ROUND(I20*$B$9,2))))</f>
        <v/>
      </c>
      <c r="G21" s="23">
        <f>ROUND(J20*$B$8/12,2)</f>
        <v/>
      </c>
      <c r="H21" s="23">
        <f>IF(J20&lt;=0,0,MIN(J20+G21,$B$11))</f>
        <v/>
      </c>
      <c r="I21" s="24">
        <f>MAX(0,I20+E21-F21)</f>
        <v/>
      </c>
      <c r="J21" s="24">
        <f>MAX(0,J20+G21-H21)</f>
        <v/>
      </c>
    </row>
    <row r="22">
      <c r="D22" s="22" t="n">
        <v>16</v>
      </c>
      <c r="E22" s="23">
        <f>ROUND(I21*$B$8/12,2)</f>
        <v/>
      </c>
      <c r="F22" s="23">
        <f>IF(I21&lt;=0,0,MIN(I21+E22,MAX($B$10,ROUND(I21*$B$9,2))))</f>
        <v/>
      </c>
      <c r="G22" s="23">
        <f>ROUND(J21*$B$8/12,2)</f>
        <v/>
      </c>
      <c r="H22" s="23">
        <f>IF(J21&lt;=0,0,MIN(J21+G22,$B$11))</f>
        <v/>
      </c>
      <c r="I22" s="24">
        <f>MAX(0,I21+E22-F22)</f>
        <v/>
      </c>
      <c r="J22" s="24">
        <f>MAX(0,J21+G22-H22)</f>
        <v/>
      </c>
    </row>
    <row r="23">
      <c r="D23" s="22" t="n">
        <v>17</v>
      </c>
      <c r="E23" s="23">
        <f>ROUND(I22*$B$8/12,2)</f>
        <v/>
      </c>
      <c r="F23" s="23">
        <f>IF(I22&lt;=0,0,MIN(I22+E23,MAX($B$10,ROUND(I22*$B$9,2))))</f>
        <v/>
      </c>
      <c r="G23" s="23">
        <f>ROUND(J22*$B$8/12,2)</f>
        <v/>
      </c>
      <c r="H23" s="23">
        <f>IF(J22&lt;=0,0,MIN(J22+G23,$B$11))</f>
        <v/>
      </c>
      <c r="I23" s="24">
        <f>MAX(0,I22+E23-F23)</f>
        <v/>
      </c>
      <c r="J23" s="24">
        <f>MAX(0,J22+G23-H23)</f>
        <v/>
      </c>
    </row>
    <row r="24">
      <c r="D24" s="22" t="n">
        <v>18</v>
      </c>
      <c r="E24" s="23">
        <f>ROUND(I23*$B$8/12,2)</f>
        <v/>
      </c>
      <c r="F24" s="23">
        <f>IF(I23&lt;=0,0,MIN(I23+E24,MAX($B$10,ROUND(I23*$B$9,2))))</f>
        <v/>
      </c>
      <c r="G24" s="23">
        <f>ROUND(J23*$B$8/12,2)</f>
        <v/>
      </c>
      <c r="H24" s="23">
        <f>IF(J23&lt;=0,0,MIN(J23+G24,$B$11))</f>
        <v/>
      </c>
      <c r="I24" s="24">
        <f>MAX(0,I23+E24-F24)</f>
        <v/>
      </c>
      <c r="J24" s="24">
        <f>MAX(0,J23+G24-H24)</f>
        <v/>
      </c>
    </row>
    <row r="25">
      <c r="D25" s="22" t="n">
        <v>19</v>
      </c>
      <c r="E25" s="23">
        <f>ROUND(I24*$B$8/12,2)</f>
        <v/>
      </c>
      <c r="F25" s="23">
        <f>IF(I24&lt;=0,0,MIN(I24+E25,MAX($B$10,ROUND(I24*$B$9,2))))</f>
        <v/>
      </c>
      <c r="G25" s="23">
        <f>ROUND(J24*$B$8/12,2)</f>
        <v/>
      </c>
      <c r="H25" s="23">
        <f>IF(J24&lt;=0,0,MIN(J24+G25,$B$11))</f>
        <v/>
      </c>
      <c r="I25" s="24">
        <f>MAX(0,I24+E25-F25)</f>
        <v/>
      </c>
      <c r="J25" s="24">
        <f>MAX(0,J24+G25-H25)</f>
        <v/>
      </c>
    </row>
    <row r="26">
      <c r="D26" s="22" t="n">
        <v>20</v>
      </c>
      <c r="E26" s="23">
        <f>ROUND(I25*$B$8/12,2)</f>
        <v/>
      </c>
      <c r="F26" s="23">
        <f>IF(I25&lt;=0,0,MIN(I25+E26,MAX($B$10,ROUND(I25*$B$9,2))))</f>
        <v/>
      </c>
      <c r="G26" s="23">
        <f>ROUND(J25*$B$8/12,2)</f>
        <v/>
      </c>
      <c r="H26" s="23">
        <f>IF(J25&lt;=0,0,MIN(J25+G26,$B$11))</f>
        <v/>
      </c>
      <c r="I26" s="24">
        <f>MAX(0,I25+E26-F26)</f>
        <v/>
      </c>
      <c r="J26" s="24">
        <f>MAX(0,J25+G26-H26)</f>
        <v/>
      </c>
    </row>
    <row r="27">
      <c r="D27" s="22" t="n">
        <v>21</v>
      </c>
      <c r="E27" s="23">
        <f>ROUND(I26*$B$8/12,2)</f>
        <v/>
      </c>
      <c r="F27" s="23">
        <f>IF(I26&lt;=0,0,MIN(I26+E27,MAX($B$10,ROUND(I26*$B$9,2))))</f>
        <v/>
      </c>
      <c r="G27" s="23">
        <f>ROUND(J26*$B$8/12,2)</f>
        <v/>
      </c>
      <c r="H27" s="23">
        <f>IF(J26&lt;=0,0,MIN(J26+G27,$B$11))</f>
        <v/>
      </c>
      <c r="I27" s="24">
        <f>MAX(0,I26+E27-F27)</f>
        <v/>
      </c>
      <c r="J27" s="24">
        <f>MAX(0,J26+G27-H27)</f>
        <v/>
      </c>
    </row>
    <row r="28">
      <c r="D28" s="22" t="n">
        <v>22</v>
      </c>
      <c r="E28" s="23">
        <f>ROUND(I27*$B$8/12,2)</f>
        <v/>
      </c>
      <c r="F28" s="23">
        <f>IF(I27&lt;=0,0,MIN(I27+E28,MAX($B$10,ROUND(I27*$B$9,2))))</f>
        <v/>
      </c>
      <c r="G28" s="23">
        <f>ROUND(J27*$B$8/12,2)</f>
        <v/>
      </c>
      <c r="H28" s="23">
        <f>IF(J27&lt;=0,0,MIN(J27+G28,$B$11))</f>
        <v/>
      </c>
      <c r="I28" s="24">
        <f>MAX(0,I27+E28-F28)</f>
        <v/>
      </c>
      <c r="J28" s="24">
        <f>MAX(0,J27+G28-H28)</f>
        <v/>
      </c>
    </row>
    <row r="29">
      <c r="D29" s="22" t="n">
        <v>23</v>
      </c>
      <c r="E29" s="23">
        <f>ROUND(I28*$B$8/12,2)</f>
        <v/>
      </c>
      <c r="F29" s="23">
        <f>IF(I28&lt;=0,0,MIN(I28+E29,MAX($B$10,ROUND(I28*$B$9,2))))</f>
        <v/>
      </c>
      <c r="G29" s="23">
        <f>ROUND(J28*$B$8/12,2)</f>
        <v/>
      </c>
      <c r="H29" s="23">
        <f>IF(J28&lt;=0,0,MIN(J28+G29,$B$11))</f>
        <v/>
      </c>
      <c r="I29" s="24">
        <f>MAX(0,I28+E29-F29)</f>
        <v/>
      </c>
      <c r="J29" s="24">
        <f>MAX(0,J28+G29-H29)</f>
        <v/>
      </c>
    </row>
    <row r="30">
      <c r="D30" s="22" t="n">
        <v>24</v>
      </c>
      <c r="E30" s="23">
        <f>ROUND(I29*$B$8/12,2)</f>
        <v/>
      </c>
      <c r="F30" s="23">
        <f>IF(I29&lt;=0,0,MIN(I29+E30,MAX($B$10,ROUND(I29*$B$9,2))))</f>
        <v/>
      </c>
      <c r="G30" s="23">
        <f>ROUND(J29*$B$8/12,2)</f>
        <v/>
      </c>
      <c r="H30" s="23">
        <f>IF(J29&lt;=0,0,MIN(J29+G30,$B$11))</f>
        <v/>
      </c>
      <c r="I30" s="24">
        <f>MAX(0,I29+E30-F30)</f>
        <v/>
      </c>
      <c r="J30" s="24">
        <f>MAX(0,J29+G30-H30)</f>
        <v/>
      </c>
    </row>
    <row r="31">
      <c r="D31" s="22" t="n">
        <v>25</v>
      </c>
      <c r="E31" s="23">
        <f>ROUND(I30*$B$8/12,2)</f>
        <v/>
      </c>
      <c r="F31" s="23">
        <f>IF(I30&lt;=0,0,MIN(I30+E31,MAX($B$10,ROUND(I30*$B$9,2))))</f>
        <v/>
      </c>
      <c r="G31" s="23">
        <f>ROUND(J30*$B$8/12,2)</f>
        <v/>
      </c>
      <c r="H31" s="23">
        <f>IF(J30&lt;=0,0,MIN(J30+G31,$B$11))</f>
        <v/>
      </c>
      <c r="I31" s="24">
        <f>MAX(0,I30+E31-F31)</f>
        <v/>
      </c>
      <c r="J31" s="24">
        <f>MAX(0,J30+G31-H31)</f>
        <v/>
      </c>
    </row>
    <row r="32">
      <c r="D32" s="22" t="n">
        <v>26</v>
      </c>
      <c r="E32" s="23">
        <f>ROUND(I31*$B$8/12,2)</f>
        <v/>
      </c>
      <c r="F32" s="23">
        <f>IF(I31&lt;=0,0,MIN(I31+E32,MAX($B$10,ROUND(I31*$B$9,2))))</f>
        <v/>
      </c>
      <c r="G32" s="23">
        <f>ROUND(J31*$B$8/12,2)</f>
        <v/>
      </c>
      <c r="H32" s="23">
        <f>IF(J31&lt;=0,0,MIN(J31+G32,$B$11))</f>
        <v/>
      </c>
      <c r="I32" s="24">
        <f>MAX(0,I31+E32-F32)</f>
        <v/>
      </c>
      <c r="J32" s="24">
        <f>MAX(0,J31+G32-H32)</f>
        <v/>
      </c>
    </row>
    <row r="33">
      <c r="D33" s="22" t="n">
        <v>27</v>
      </c>
      <c r="E33" s="23">
        <f>ROUND(I32*$B$8/12,2)</f>
        <v/>
      </c>
      <c r="F33" s="23">
        <f>IF(I32&lt;=0,0,MIN(I32+E33,MAX($B$10,ROUND(I32*$B$9,2))))</f>
        <v/>
      </c>
      <c r="G33" s="23">
        <f>ROUND(J32*$B$8/12,2)</f>
        <v/>
      </c>
      <c r="H33" s="23">
        <f>IF(J32&lt;=0,0,MIN(J32+G33,$B$11))</f>
        <v/>
      </c>
      <c r="I33" s="24">
        <f>MAX(0,I32+E33-F33)</f>
        <v/>
      </c>
      <c r="J33" s="24">
        <f>MAX(0,J32+G33-H33)</f>
        <v/>
      </c>
    </row>
    <row r="34">
      <c r="D34" s="22" t="n">
        <v>28</v>
      </c>
      <c r="E34" s="23">
        <f>ROUND(I33*$B$8/12,2)</f>
        <v/>
      </c>
      <c r="F34" s="23">
        <f>IF(I33&lt;=0,0,MIN(I33+E34,MAX($B$10,ROUND(I33*$B$9,2))))</f>
        <v/>
      </c>
      <c r="G34" s="23">
        <f>ROUND(J33*$B$8/12,2)</f>
        <v/>
      </c>
      <c r="H34" s="23">
        <f>IF(J33&lt;=0,0,MIN(J33+G34,$B$11))</f>
        <v/>
      </c>
      <c r="I34" s="24">
        <f>MAX(0,I33+E34-F34)</f>
        <v/>
      </c>
      <c r="J34" s="24">
        <f>MAX(0,J33+G34-H34)</f>
        <v/>
      </c>
    </row>
    <row r="35">
      <c r="D35" s="22" t="n">
        <v>29</v>
      </c>
      <c r="E35" s="23">
        <f>ROUND(I34*$B$8/12,2)</f>
        <v/>
      </c>
      <c r="F35" s="23">
        <f>IF(I34&lt;=0,0,MIN(I34+E35,MAX($B$10,ROUND(I34*$B$9,2))))</f>
        <v/>
      </c>
      <c r="G35" s="23">
        <f>ROUND(J34*$B$8/12,2)</f>
        <v/>
      </c>
      <c r="H35" s="23">
        <f>IF(J34&lt;=0,0,MIN(J34+G35,$B$11))</f>
        <v/>
      </c>
      <c r="I35" s="24">
        <f>MAX(0,I34+E35-F35)</f>
        <v/>
      </c>
      <c r="J35" s="24">
        <f>MAX(0,J34+G35-H35)</f>
        <v/>
      </c>
    </row>
    <row r="36">
      <c r="D36" s="22" t="n">
        <v>30</v>
      </c>
      <c r="E36" s="23">
        <f>ROUND(I35*$B$8/12,2)</f>
        <v/>
      </c>
      <c r="F36" s="23">
        <f>IF(I35&lt;=0,0,MIN(I35+E36,MAX($B$10,ROUND(I35*$B$9,2))))</f>
        <v/>
      </c>
      <c r="G36" s="23">
        <f>ROUND(J35*$B$8/12,2)</f>
        <v/>
      </c>
      <c r="H36" s="23">
        <f>IF(J35&lt;=0,0,MIN(J35+G36,$B$11))</f>
        <v/>
      </c>
      <c r="I36" s="24">
        <f>MAX(0,I35+E36-F36)</f>
        <v/>
      </c>
      <c r="J36" s="24">
        <f>MAX(0,J35+G36-H36)</f>
        <v/>
      </c>
    </row>
    <row r="37">
      <c r="D37" s="22" t="n">
        <v>31</v>
      </c>
      <c r="E37" s="23">
        <f>ROUND(I36*$B$8/12,2)</f>
        <v/>
      </c>
      <c r="F37" s="23">
        <f>IF(I36&lt;=0,0,MIN(I36+E37,MAX($B$10,ROUND(I36*$B$9,2))))</f>
        <v/>
      </c>
      <c r="G37" s="23">
        <f>ROUND(J36*$B$8/12,2)</f>
        <v/>
      </c>
      <c r="H37" s="23">
        <f>IF(J36&lt;=0,0,MIN(J36+G37,$B$11))</f>
        <v/>
      </c>
      <c r="I37" s="24">
        <f>MAX(0,I36+E37-F37)</f>
        <v/>
      </c>
      <c r="J37" s="24">
        <f>MAX(0,J36+G37-H37)</f>
        <v/>
      </c>
    </row>
    <row r="38">
      <c r="D38" s="22" t="n">
        <v>32</v>
      </c>
      <c r="E38" s="23">
        <f>ROUND(I37*$B$8/12,2)</f>
        <v/>
      </c>
      <c r="F38" s="23">
        <f>IF(I37&lt;=0,0,MIN(I37+E38,MAX($B$10,ROUND(I37*$B$9,2))))</f>
        <v/>
      </c>
      <c r="G38" s="23">
        <f>ROUND(J37*$B$8/12,2)</f>
        <v/>
      </c>
      <c r="H38" s="23">
        <f>IF(J37&lt;=0,0,MIN(J37+G38,$B$11))</f>
        <v/>
      </c>
      <c r="I38" s="24">
        <f>MAX(0,I37+E38-F38)</f>
        <v/>
      </c>
      <c r="J38" s="24">
        <f>MAX(0,J37+G38-H38)</f>
        <v/>
      </c>
    </row>
    <row r="39">
      <c r="D39" s="22" t="n">
        <v>33</v>
      </c>
      <c r="E39" s="23">
        <f>ROUND(I38*$B$8/12,2)</f>
        <v/>
      </c>
      <c r="F39" s="23">
        <f>IF(I38&lt;=0,0,MIN(I38+E39,MAX($B$10,ROUND(I38*$B$9,2))))</f>
        <v/>
      </c>
      <c r="G39" s="23">
        <f>ROUND(J38*$B$8/12,2)</f>
        <v/>
      </c>
      <c r="H39" s="23">
        <f>IF(J38&lt;=0,0,MIN(J38+G39,$B$11))</f>
        <v/>
      </c>
      <c r="I39" s="24">
        <f>MAX(0,I38+E39-F39)</f>
        <v/>
      </c>
      <c r="J39" s="24">
        <f>MAX(0,J38+G39-H39)</f>
        <v/>
      </c>
    </row>
    <row r="40">
      <c r="D40" s="22" t="n">
        <v>34</v>
      </c>
      <c r="E40" s="23">
        <f>ROUND(I39*$B$8/12,2)</f>
        <v/>
      </c>
      <c r="F40" s="23">
        <f>IF(I39&lt;=0,0,MIN(I39+E40,MAX($B$10,ROUND(I39*$B$9,2))))</f>
        <v/>
      </c>
      <c r="G40" s="23">
        <f>ROUND(J39*$B$8/12,2)</f>
        <v/>
      </c>
      <c r="H40" s="23">
        <f>IF(J39&lt;=0,0,MIN(J39+G40,$B$11))</f>
        <v/>
      </c>
      <c r="I40" s="24">
        <f>MAX(0,I39+E40-F40)</f>
        <v/>
      </c>
      <c r="J40" s="24">
        <f>MAX(0,J39+G40-H40)</f>
        <v/>
      </c>
    </row>
    <row r="41">
      <c r="D41" s="22" t="n">
        <v>35</v>
      </c>
      <c r="E41" s="23">
        <f>ROUND(I40*$B$8/12,2)</f>
        <v/>
      </c>
      <c r="F41" s="23">
        <f>IF(I40&lt;=0,0,MIN(I40+E41,MAX($B$10,ROUND(I40*$B$9,2))))</f>
        <v/>
      </c>
      <c r="G41" s="23">
        <f>ROUND(J40*$B$8/12,2)</f>
        <v/>
      </c>
      <c r="H41" s="23">
        <f>IF(J40&lt;=0,0,MIN(J40+G41,$B$11))</f>
        <v/>
      </c>
      <c r="I41" s="24">
        <f>MAX(0,I40+E41-F41)</f>
        <v/>
      </c>
      <c r="J41" s="24">
        <f>MAX(0,J40+G41-H41)</f>
        <v/>
      </c>
    </row>
    <row r="42">
      <c r="D42" s="22" t="n">
        <v>36</v>
      </c>
      <c r="E42" s="23">
        <f>ROUND(I41*$B$8/12,2)</f>
        <v/>
      </c>
      <c r="F42" s="23">
        <f>IF(I41&lt;=0,0,MIN(I41+E42,MAX($B$10,ROUND(I41*$B$9,2))))</f>
        <v/>
      </c>
      <c r="G42" s="23">
        <f>ROUND(J41*$B$8/12,2)</f>
        <v/>
      </c>
      <c r="H42" s="23">
        <f>IF(J41&lt;=0,0,MIN(J41+G42,$B$11))</f>
        <v/>
      </c>
      <c r="I42" s="24">
        <f>MAX(0,I41+E42-F42)</f>
        <v/>
      </c>
      <c r="J42" s="24">
        <f>MAX(0,J41+G42-H42)</f>
        <v/>
      </c>
    </row>
    <row r="43">
      <c r="D43" s="22" t="n">
        <v>37</v>
      </c>
      <c r="E43" s="23">
        <f>ROUND(I42*$B$8/12,2)</f>
        <v/>
      </c>
      <c r="F43" s="23">
        <f>IF(I42&lt;=0,0,MIN(I42+E43,MAX($B$10,ROUND(I42*$B$9,2))))</f>
        <v/>
      </c>
      <c r="G43" s="23">
        <f>ROUND(J42*$B$8/12,2)</f>
        <v/>
      </c>
      <c r="H43" s="23">
        <f>IF(J42&lt;=0,0,MIN(J42+G43,$B$11))</f>
        <v/>
      </c>
      <c r="I43" s="24">
        <f>MAX(0,I42+E43-F43)</f>
        <v/>
      </c>
      <c r="J43" s="24">
        <f>MAX(0,J42+G43-H43)</f>
        <v/>
      </c>
    </row>
    <row r="44">
      <c r="D44" s="22" t="n">
        <v>38</v>
      </c>
      <c r="E44" s="23">
        <f>ROUND(I43*$B$8/12,2)</f>
        <v/>
      </c>
      <c r="F44" s="23">
        <f>IF(I43&lt;=0,0,MIN(I43+E44,MAX($B$10,ROUND(I43*$B$9,2))))</f>
        <v/>
      </c>
      <c r="G44" s="23">
        <f>ROUND(J43*$B$8/12,2)</f>
        <v/>
      </c>
      <c r="H44" s="23">
        <f>IF(J43&lt;=0,0,MIN(J43+G44,$B$11))</f>
        <v/>
      </c>
      <c r="I44" s="24">
        <f>MAX(0,I43+E44-F44)</f>
        <v/>
      </c>
      <c r="J44" s="24">
        <f>MAX(0,J43+G44-H44)</f>
        <v/>
      </c>
    </row>
    <row r="45">
      <c r="D45" s="22" t="n">
        <v>39</v>
      </c>
      <c r="E45" s="23">
        <f>ROUND(I44*$B$8/12,2)</f>
        <v/>
      </c>
      <c r="F45" s="23">
        <f>IF(I44&lt;=0,0,MIN(I44+E45,MAX($B$10,ROUND(I44*$B$9,2))))</f>
        <v/>
      </c>
      <c r="G45" s="23">
        <f>ROUND(J44*$B$8/12,2)</f>
        <v/>
      </c>
      <c r="H45" s="23">
        <f>IF(J44&lt;=0,0,MIN(J44+G45,$B$11))</f>
        <v/>
      </c>
      <c r="I45" s="24">
        <f>MAX(0,I44+E45-F45)</f>
        <v/>
      </c>
      <c r="J45" s="24">
        <f>MAX(0,J44+G45-H45)</f>
        <v/>
      </c>
    </row>
    <row r="46">
      <c r="D46" s="22" t="n">
        <v>40</v>
      </c>
      <c r="E46" s="23">
        <f>ROUND(I45*$B$8/12,2)</f>
        <v/>
      </c>
      <c r="F46" s="23">
        <f>IF(I45&lt;=0,0,MIN(I45+E46,MAX($B$10,ROUND(I45*$B$9,2))))</f>
        <v/>
      </c>
      <c r="G46" s="23">
        <f>ROUND(J45*$B$8/12,2)</f>
        <v/>
      </c>
      <c r="H46" s="23">
        <f>IF(J45&lt;=0,0,MIN(J45+G46,$B$11))</f>
        <v/>
      </c>
      <c r="I46" s="24">
        <f>MAX(0,I45+E46-F46)</f>
        <v/>
      </c>
      <c r="J46" s="24">
        <f>MAX(0,J45+G46-H46)</f>
        <v/>
      </c>
    </row>
    <row r="47">
      <c r="D47" s="22" t="n">
        <v>41</v>
      </c>
      <c r="E47" s="23">
        <f>ROUND(I46*$B$8/12,2)</f>
        <v/>
      </c>
      <c r="F47" s="23">
        <f>IF(I46&lt;=0,0,MIN(I46+E47,MAX($B$10,ROUND(I46*$B$9,2))))</f>
        <v/>
      </c>
      <c r="G47" s="23">
        <f>ROUND(J46*$B$8/12,2)</f>
        <v/>
      </c>
      <c r="H47" s="23">
        <f>IF(J46&lt;=0,0,MIN(J46+G47,$B$11))</f>
        <v/>
      </c>
      <c r="I47" s="24">
        <f>MAX(0,I46+E47-F47)</f>
        <v/>
      </c>
      <c r="J47" s="24">
        <f>MAX(0,J46+G47-H47)</f>
        <v/>
      </c>
    </row>
    <row r="48">
      <c r="D48" s="22" t="n">
        <v>42</v>
      </c>
      <c r="E48" s="23">
        <f>ROUND(I47*$B$8/12,2)</f>
        <v/>
      </c>
      <c r="F48" s="23">
        <f>IF(I47&lt;=0,0,MIN(I47+E48,MAX($B$10,ROUND(I47*$B$9,2))))</f>
        <v/>
      </c>
      <c r="G48" s="23">
        <f>ROUND(J47*$B$8/12,2)</f>
        <v/>
      </c>
      <c r="H48" s="23">
        <f>IF(J47&lt;=0,0,MIN(J47+G48,$B$11))</f>
        <v/>
      </c>
      <c r="I48" s="24">
        <f>MAX(0,I47+E48-F48)</f>
        <v/>
      </c>
      <c r="J48" s="24">
        <f>MAX(0,J47+G48-H48)</f>
        <v/>
      </c>
    </row>
    <row r="49">
      <c r="D49" s="22" t="n">
        <v>43</v>
      </c>
      <c r="E49" s="23">
        <f>ROUND(I48*$B$8/12,2)</f>
        <v/>
      </c>
      <c r="F49" s="23">
        <f>IF(I48&lt;=0,0,MIN(I48+E49,MAX($B$10,ROUND(I48*$B$9,2))))</f>
        <v/>
      </c>
      <c r="G49" s="23">
        <f>ROUND(J48*$B$8/12,2)</f>
        <v/>
      </c>
      <c r="H49" s="23">
        <f>IF(J48&lt;=0,0,MIN(J48+G49,$B$11))</f>
        <v/>
      </c>
      <c r="I49" s="24">
        <f>MAX(0,I48+E49-F49)</f>
        <v/>
      </c>
      <c r="J49" s="24">
        <f>MAX(0,J48+G49-H49)</f>
        <v/>
      </c>
    </row>
    <row r="50">
      <c r="D50" s="22" t="n">
        <v>44</v>
      </c>
      <c r="E50" s="23">
        <f>ROUND(I49*$B$8/12,2)</f>
        <v/>
      </c>
      <c r="F50" s="23">
        <f>IF(I49&lt;=0,0,MIN(I49+E50,MAX($B$10,ROUND(I49*$B$9,2))))</f>
        <v/>
      </c>
      <c r="G50" s="23">
        <f>ROUND(J49*$B$8/12,2)</f>
        <v/>
      </c>
      <c r="H50" s="23">
        <f>IF(J49&lt;=0,0,MIN(J49+G50,$B$11))</f>
        <v/>
      </c>
      <c r="I50" s="24">
        <f>MAX(0,I49+E50-F50)</f>
        <v/>
      </c>
      <c r="J50" s="24">
        <f>MAX(0,J49+G50-H50)</f>
        <v/>
      </c>
    </row>
    <row r="51">
      <c r="D51" s="22" t="n">
        <v>45</v>
      </c>
      <c r="E51" s="23">
        <f>ROUND(I50*$B$8/12,2)</f>
        <v/>
      </c>
      <c r="F51" s="23">
        <f>IF(I50&lt;=0,0,MIN(I50+E51,MAX($B$10,ROUND(I50*$B$9,2))))</f>
        <v/>
      </c>
      <c r="G51" s="23">
        <f>ROUND(J50*$B$8/12,2)</f>
        <v/>
      </c>
      <c r="H51" s="23">
        <f>IF(J50&lt;=0,0,MIN(J50+G51,$B$11))</f>
        <v/>
      </c>
      <c r="I51" s="24">
        <f>MAX(0,I50+E51-F51)</f>
        <v/>
      </c>
      <c r="J51" s="24">
        <f>MAX(0,J50+G51-H51)</f>
        <v/>
      </c>
    </row>
    <row r="52">
      <c r="D52" s="22" t="n">
        <v>46</v>
      </c>
      <c r="E52" s="23">
        <f>ROUND(I51*$B$8/12,2)</f>
        <v/>
      </c>
      <c r="F52" s="23">
        <f>IF(I51&lt;=0,0,MIN(I51+E52,MAX($B$10,ROUND(I51*$B$9,2))))</f>
        <v/>
      </c>
      <c r="G52" s="23">
        <f>ROUND(J51*$B$8/12,2)</f>
        <v/>
      </c>
      <c r="H52" s="23">
        <f>IF(J51&lt;=0,0,MIN(J51+G52,$B$11))</f>
        <v/>
      </c>
      <c r="I52" s="24">
        <f>MAX(0,I51+E52-F52)</f>
        <v/>
      </c>
      <c r="J52" s="24">
        <f>MAX(0,J51+G52-H52)</f>
        <v/>
      </c>
    </row>
    <row r="53">
      <c r="D53" s="22" t="n">
        <v>47</v>
      </c>
      <c r="E53" s="23">
        <f>ROUND(I52*$B$8/12,2)</f>
        <v/>
      </c>
      <c r="F53" s="23">
        <f>IF(I52&lt;=0,0,MIN(I52+E53,MAX($B$10,ROUND(I52*$B$9,2))))</f>
        <v/>
      </c>
      <c r="G53" s="23">
        <f>ROUND(J52*$B$8/12,2)</f>
        <v/>
      </c>
      <c r="H53" s="23">
        <f>IF(J52&lt;=0,0,MIN(J52+G53,$B$11))</f>
        <v/>
      </c>
      <c r="I53" s="24">
        <f>MAX(0,I52+E53-F53)</f>
        <v/>
      </c>
      <c r="J53" s="24">
        <f>MAX(0,J52+G53-H53)</f>
        <v/>
      </c>
    </row>
    <row r="54">
      <c r="D54" s="22" t="n">
        <v>48</v>
      </c>
      <c r="E54" s="23">
        <f>ROUND(I53*$B$8/12,2)</f>
        <v/>
      </c>
      <c r="F54" s="23">
        <f>IF(I53&lt;=0,0,MIN(I53+E54,MAX($B$10,ROUND(I53*$B$9,2))))</f>
        <v/>
      </c>
      <c r="G54" s="23">
        <f>ROUND(J53*$B$8/12,2)</f>
        <v/>
      </c>
      <c r="H54" s="23">
        <f>IF(J53&lt;=0,0,MIN(J53+G54,$B$11))</f>
        <v/>
      </c>
      <c r="I54" s="24">
        <f>MAX(0,I53+E54-F54)</f>
        <v/>
      </c>
      <c r="J54" s="24">
        <f>MAX(0,J53+G54-H54)</f>
        <v/>
      </c>
    </row>
    <row r="55">
      <c r="D55" s="22" t="n">
        <v>49</v>
      </c>
      <c r="E55" s="23">
        <f>ROUND(I54*$B$8/12,2)</f>
        <v/>
      </c>
      <c r="F55" s="23">
        <f>IF(I54&lt;=0,0,MIN(I54+E55,MAX($B$10,ROUND(I54*$B$9,2))))</f>
        <v/>
      </c>
      <c r="G55" s="23">
        <f>ROUND(J54*$B$8/12,2)</f>
        <v/>
      </c>
      <c r="H55" s="23">
        <f>IF(J54&lt;=0,0,MIN(J54+G55,$B$11))</f>
        <v/>
      </c>
      <c r="I55" s="24">
        <f>MAX(0,I54+E55-F55)</f>
        <v/>
      </c>
      <c r="J55" s="24">
        <f>MAX(0,J54+G55-H55)</f>
        <v/>
      </c>
    </row>
    <row r="56">
      <c r="D56" s="22" t="n">
        <v>50</v>
      </c>
      <c r="E56" s="23">
        <f>ROUND(I55*$B$8/12,2)</f>
        <v/>
      </c>
      <c r="F56" s="23">
        <f>IF(I55&lt;=0,0,MIN(I55+E56,MAX($B$10,ROUND(I55*$B$9,2))))</f>
        <v/>
      </c>
      <c r="G56" s="23">
        <f>ROUND(J55*$B$8/12,2)</f>
        <v/>
      </c>
      <c r="H56" s="23">
        <f>IF(J55&lt;=0,0,MIN(J55+G56,$B$11))</f>
        <v/>
      </c>
      <c r="I56" s="24">
        <f>MAX(0,I55+E56-F56)</f>
        <v/>
      </c>
      <c r="J56" s="24">
        <f>MAX(0,J55+G56-H56)</f>
        <v/>
      </c>
    </row>
    <row r="57">
      <c r="D57" s="22" t="n">
        <v>51</v>
      </c>
      <c r="E57" s="23">
        <f>ROUND(I56*$B$8/12,2)</f>
        <v/>
      </c>
      <c r="F57" s="23">
        <f>IF(I56&lt;=0,0,MIN(I56+E57,MAX($B$10,ROUND(I56*$B$9,2))))</f>
        <v/>
      </c>
      <c r="G57" s="23">
        <f>ROUND(J56*$B$8/12,2)</f>
        <v/>
      </c>
      <c r="H57" s="23">
        <f>IF(J56&lt;=0,0,MIN(J56+G57,$B$11))</f>
        <v/>
      </c>
      <c r="I57" s="24">
        <f>MAX(0,I56+E57-F57)</f>
        <v/>
      </c>
      <c r="J57" s="24">
        <f>MAX(0,J56+G57-H57)</f>
        <v/>
      </c>
    </row>
    <row r="58">
      <c r="D58" s="22" t="n">
        <v>52</v>
      </c>
      <c r="E58" s="23">
        <f>ROUND(I57*$B$8/12,2)</f>
        <v/>
      </c>
      <c r="F58" s="23">
        <f>IF(I57&lt;=0,0,MIN(I57+E58,MAX($B$10,ROUND(I57*$B$9,2))))</f>
        <v/>
      </c>
      <c r="G58" s="23">
        <f>ROUND(J57*$B$8/12,2)</f>
        <v/>
      </c>
      <c r="H58" s="23">
        <f>IF(J57&lt;=0,0,MIN(J57+G58,$B$11))</f>
        <v/>
      </c>
      <c r="I58" s="24">
        <f>MAX(0,I57+E58-F58)</f>
        <v/>
      </c>
      <c r="J58" s="24">
        <f>MAX(0,J57+G58-H58)</f>
        <v/>
      </c>
    </row>
    <row r="59">
      <c r="D59" s="22" t="n">
        <v>53</v>
      </c>
      <c r="E59" s="23">
        <f>ROUND(I58*$B$8/12,2)</f>
        <v/>
      </c>
      <c r="F59" s="23">
        <f>IF(I58&lt;=0,0,MIN(I58+E59,MAX($B$10,ROUND(I58*$B$9,2))))</f>
        <v/>
      </c>
      <c r="G59" s="23">
        <f>ROUND(J58*$B$8/12,2)</f>
        <v/>
      </c>
      <c r="H59" s="23">
        <f>IF(J58&lt;=0,0,MIN(J58+G59,$B$11))</f>
        <v/>
      </c>
      <c r="I59" s="24">
        <f>MAX(0,I58+E59-F59)</f>
        <v/>
      </c>
      <c r="J59" s="24">
        <f>MAX(0,J58+G59-H59)</f>
        <v/>
      </c>
    </row>
    <row r="60">
      <c r="D60" s="22" t="n">
        <v>54</v>
      </c>
      <c r="E60" s="23">
        <f>ROUND(I59*$B$8/12,2)</f>
        <v/>
      </c>
      <c r="F60" s="23">
        <f>IF(I59&lt;=0,0,MIN(I59+E60,MAX($B$10,ROUND(I59*$B$9,2))))</f>
        <v/>
      </c>
      <c r="G60" s="23">
        <f>ROUND(J59*$B$8/12,2)</f>
        <v/>
      </c>
      <c r="H60" s="23">
        <f>IF(J59&lt;=0,0,MIN(J59+G60,$B$11))</f>
        <v/>
      </c>
      <c r="I60" s="24">
        <f>MAX(0,I59+E60-F60)</f>
        <v/>
      </c>
      <c r="J60" s="24">
        <f>MAX(0,J59+G60-H60)</f>
        <v/>
      </c>
    </row>
    <row r="61">
      <c r="D61" s="22" t="n">
        <v>55</v>
      </c>
      <c r="E61" s="23">
        <f>ROUND(I60*$B$8/12,2)</f>
        <v/>
      </c>
      <c r="F61" s="23">
        <f>IF(I60&lt;=0,0,MIN(I60+E61,MAX($B$10,ROUND(I60*$B$9,2))))</f>
        <v/>
      </c>
      <c r="G61" s="23">
        <f>ROUND(J60*$B$8/12,2)</f>
        <v/>
      </c>
      <c r="H61" s="23">
        <f>IF(J60&lt;=0,0,MIN(J60+G61,$B$11))</f>
        <v/>
      </c>
      <c r="I61" s="24">
        <f>MAX(0,I60+E61-F61)</f>
        <v/>
      </c>
      <c r="J61" s="24">
        <f>MAX(0,J60+G61-H61)</f>
        <v/>
      </c>
    </row>
    <row r="62">
      <c r="D62" s="22" t="n">
        <v>56</v>
      </c>
      <c r="E62" s="23">
        <f>ROUND(I61*$B$8/12,2)</f>
        <v/>
      </c>
      <c r="F62" s="23">
        <f>IF(I61&lt;=0,0,MIN(I61+E62,MAX($B$10,ROUND(I61*$B$9,2))))</f>
        <v/>
      </c>
      <c r="G62" s="23">
        <f>ROUND(J61*$B$8/12,2)</f>
        <v/>
      </c>
      <c r="H62" s="23">
        <f>IF(J61&lt;=0,0,MIN(J61+G62,$B$11))</f>
        <v/>
      </c>
      <c r="I62" s="24">
        <f>MAX(0,I61+E62-F62)</f>
        <v/>
      </c>
      <c r="J62" s="24">
        <f>MAX(0,J61+G62-H62)</f>
        <v/>
      </c>
    </row>
    <row r="63">
      <c r="D63" s="22" t="n">
        <v>57</v>
      </c>
      <c r="E63" s="23">
        <f>ROUND(I62*$B$8/12,2)</f>
        <v/>
      </c>
      <c r="F63" s="23">
        <f>IF(I62&lt;=0,0,MIN(I62+E63,MAX($B$10,ROUND(I62*$B$9,2))))</f>
        <v/>
      </c>
      <c r="G63" s="23">
        <f>ROUND(J62*$B$8/12,2)</f>
        <v/>
      </c>
      <c r="H63" s="23">
        <f>IF(J62&lt;=0,0,MIN(J62+G63,$B$11))</f>
        <v/>
      </c>
      <c r="I63" s="24">
        <f>MAX(0,I62+E63-F63)</f>
        <v/>
      </c>
      <c r="J63" s="24">
        <f>MAX(0,J62+G63-H63)</f>
        <v/>
      </c>
    </row>
    <row r="64">
      <c r="D64" s="22" t="n">
        <v>58</v>
      </c>
      <c r="E64" s="23">
        <f>ROUND(I63*$B$8/12,2)</f>
        <v/>
      </c>
      <c r="F64" s="23">
        <f>IF(I63&lt;=0,0,MIN(I63+E64,MAX($B$10,ROUND(I63*$B$9,2))))</f>
        <v/>
      </c>
      <c r="G64" s="23">
        <f>ROUND(J63*$B$8/12,2)</f>
        <v/>
      </c>
      <c r="H64" s="23">
        <f>IF(J63&lt;=0,0,MIN(J63+G64,$B$11))</f>
        <v/>
      </c>
      <c r="I64" s="24">
        <f>MAX(0,I63+E64-F64)</f>
        <v/>
      </c>
      <c r="J64" s="24">
        <f>MAX(0,J63+G64-H64)</f>
        <v/>
      </c>
    </row>
    <row r="65">
      <c r="D65" s="22" t="n">
        <v>59</v>
      </c>
      <c r="E65" s="23">
        <f>ROUND(I64*$B$8/12,2)</f>
        <v/>
      </c>
      <c r="F65" s="23">
        <f>IF(I64&lt;=0,0,MIN(I64+E65,MAX($B$10,ROUND(I64*$B$9,2))))</f>
        <v/>
      </c>
      <c r="G65" s="23">
        <f>ROUND(J64*$B$8/12,2)</f>
        <v/>
      </c>
      <c r="H65" s="23">
        <f>IF(J64&lt;=0,0,MIN(J64+G65,$B$11))</f>
        <v/>
      </c>
      <c r="I65" s="24">
        <f>MAX(0,I64+E65-F65)</f>
        <v/>
      </c>
      <c r="J65" s="24">
        <f>MAX(0,J64+G65-H65)</f>
        <v/>
      </c>
    </row>
    <row r="66">
      <c r="D66" s="22" t="n">
        <v>60</v>
      </c>
      <c r="E66" s="23">
        <f>ROUND(I65*$B$8/12,2)</f>
        <v/>
      </c>
      <c r="F66" s="23">
        <f>IF(I65&lt;=0,0,MIN(I65+E66,MAX($B$10,ROUND(I65*$B$9,2))))</f>
        <v/>
      </c>
      <c r="G66" s="23">
        <f>ROUND(J65*$B$8/12,2)</f>
        <v/>
      </c>
      <c r="H66" s="23">
        <f>IF(J65&lt;=0,0,MIN(J65+G66,$B$11))</f>
        <v/>
      </c>
      <c r="I66" s="24">
        <f>MAX(0,I65+E66-F66)</f>
        <v/>
      </c>
      <c r="J66" s="24">
        <f>MAX(0,J65+G66-H66)</f>
        <v/>
      </c>
    </row>
    <row r="67">
      <c r="D67" s="22" t="n">
        <v>61</v>
      </c>
      <c r="E67" s="23">
        <f>ROUND(I66*$B$8/12,2)</f>
        <v/>
      </c>
      <c r="F67" s="23">
        <f>IF(I66&lt;=0,0,MIN(I66+E67,MAX($B$10,ROUND(I66*$B$9,2))))</f>
        <v/>
      </c>
      <c r="G67" s="23">
        <f>ROUND(J66*$B$8/12,2)</f>
        <v/>
      </c>
      <c r="H67" s="23">
        <f>IF(J66&lt;=0,0,MIN(J66+G67,$B$11))</f>
        <v/>
      </c>
      <c r="I67" s="24">
        <f>MAX(0,I66+E67-F67)</f>
        <v/>
      </c>
      <c r="J67" s="24">
        <f>MAX(0,J66+G67-H67)</f>
        <v/>
      </c>
    </row>
    <row r="68">
      <c r="D68" s="22" t="n">
        <v>62</v>
      </c>
      <c r="E68" s="23">
        <f>ROUND(I67*$B$8/12,2)</f>
        <v/>
      </c>
      <c r="F68" s="23">
        <f>IF(I67&lt;=0,0,MIN(I67+E68,MAX($B$10,ROUND(I67*$B$9,2))))</f>
        <v/>
      </c>
      <c r="G68" s="23">
        <f>ROUND(J67*$B$8/12,2)</f>
        <v/>
      </c>
      <c r="H68" s="23">
        <f>IF(J67&lt;=0,0,MIN(J67+G68,$B$11))</f>
        <v/>
      </c>
      <c r="I68" s="24">
        <f>MAX(0,I67+E68-F68)</f>
        <v/>
      </c>
      <c r="J68" s="24">
        <f>MAX(0,J67+G68-H68)</f>
        <v/>
      </c>
    </row>
    <row r="69">
      <c r="D69" s="22" t="n">
        <v>63</v>
      </c>
      <c r="E69" s="23">
        <f>ROUND(I68*$B$8/12,2)</f>
        <v/>
      </c>
      <c r="F69" s="23">
        <f>IF(I68&lt;=0,0,MIN(I68+E69,MAX($B$10,ROUND(I68*$B$9,2))))</f>
        <v/>
      </c>
      <c r="G69" s="23">
        <f>ROUND(J68*$B$8/12,2)</f>
        <v/>
      </c>
      <c r="H69" s="23">
        <f>IF(J68&lt;=0,0,MIN(J68+G69,$B$11))</f>
        <v/>
      </c>
      <c r="I69" s="24">
        <f>MAX(0,I68+E69-F69)</f>
        <v/>
      </c>
      <c r="J69" s="24">
        <f>MAX(0,J68+G69-H69)</f>
        <v/>
      </c>
    </row>
    <row r="70">
      <c r="D70" s="22" t="n">
        <v>64</v>
      </c>
      <c r="E70" s="23">
        <f>ROUND(I69*$B$8/12,2)</f>
        <v/>
      </c>
      <c r="F70" s="23">
        <f>IF(I69&lt;=0,0,MIN(I69+E70,MAX($B$10,ROUND(I69*$B$9,2))))</f>
        <v/>
      </c>
      <c r="G70" s="23">
        <f>ROUND(J69*$B$8/12,2)</f>
        <v/>
      </c>
      <c r="H70" s="23">
        <f>IF(J69&lt;=0,0,MIN(J69+G70,$B$11))</f>
        <v/>
      </c>
      <c r="I70" s="24">
        <f>MAX(0,I69+E70-F70)</f>
        <v/>
      </c>
      <c r="J70" s="24">
        <f>MAX(0,J69+G70-H70)</f>
        <v/>
      </c>
    </row>
    <row r="71">
      <c r="D71" s="22" t="n">
        <v>65</v>
      </c>
      <c r="E71" s="23">
        <f>ROUND(I70*$B$8/12,2)</f>
        <v/>
      </c>
      <c r="F71" s="23">
        <f>IF(I70&lt;=0,0,MIN(I70+E71,MAX($B$10,ROUND(I70*$B$9,2))))</f>
        <v/>
      </c>
      <c r="G71" s="23">
        <f>ROUND(J70*$B$8/12,2)</f>
        <v/>
      </c>
      <c r="H71" s="23">
        <f>IF(J70&lt;=0,0,MIN(J70+G71,$B$11))</f>
        <v/>
      </c>
      <c r="I71" s="24">
        <f>MAX(0,I70+E71-F71)</f>
        <v/>
      </c>
      <c r="J71" s="24">
        <f>MAX(0,J70+G71-H71)</f>
        <v/>
      </c>
    </row>
    <row r="72">
      <c r="D72" s="22" t="n">
        <v>66</v>
      </c>
      <c r="E72" s="23">
        <f>ROUND(I71*$B$8/12,2)</f>
        <v/>
      </c>
      <c r="F72" s="23">
        <f>IF(I71&lt;=0,0,MIN(I71+E72,MAX($B$10,ROUND(I71*$B$9,2))))</f>
        <v/>
      </c>
      <c r="G72" s="23">
        <f>ROUND(J71*$B$8/12,2)</f>
        <v/>
      </c>
      <c r="H72" s="23">
        <f>IF(J71&lt;=0,0,MIN(J71+G72,$B$11))</f>
        <v/>
      </c>
      <c r="I72" s="24">
        <f>MAX(0,I71+E72-F72)</f>
        <v/>
      </c>
      <c r="J72" s="24">
        <f>MAX(0,J71+G72-H72)</f>
        <v/>
      </c>
    </row>
    <row r="73">
      <c r="D73" s="22" t="n">
        <v>67</v>
      </c>
      <c r="E73" s="23">
        <f>ROUND(I72*$B$8/12,2)</f>
        <v/>
      </c>
      <c r="F73" s="23">
        <f>IF(I72&lt;=0,0,MIN(I72+E73,MAX($B$10,ROUND(I72*$B$9,2))))</f>
        <v/>
      </c>
      <c r="G73" s="23">
        <f>ROUND(J72*$B$8/12,2)</f>
        <v/>
      </c>
      <c r="H73" s="23">
        <f>IF(J72&lt;=0,0,MIN(J72+G73,$B$11))</f>
        <v/>
      </c>
      <c r="I73" s="24">
        <f>MAX(0,I72+E73-F73)</f>
        <v/>
      </c>
      <c r="J73" s="24">
        <f>MAX(0,J72+G73-H73)</f>
        <v/>
      </c>
    </row>
    <row r="74">
      <c r="D74" s="22" t="n">
        <v>68</v>
      </c>
      <c r="E74" s="23">
        <f>ROUND(I73*$B$8/12,2)</f>
        <v/>
      </c>
      <c r="F74" s="23">
        <f>IF(I73&lt;=0,0,MIN(I73+E74,MAX($B$10,ROUND(I73*$B$9,2))))</f>
        <v/>
      </c>
      <c r="G74" s="23">
        <f>ROUND(J73*$B$8/12,2)</f>
        <v/>
      </c>
      <c r="H74" s="23">
        <f>IF(J73&lt;=0,0,MIN(J73+G74,$B$11))</f>
        <v/>
      </c>
      <c r="I74" s="24">
        <f>MAX(0,I73+E74-F74)</f>
        <v/>
      </c>
      <c r="J74" s="24">
        <f>MAX(0,J73+G74-H74)</f>
        <v/>
      </c>
    </row>
    <row r="75">
      <c r="D75" s="22" t="n">
        <v>69</v>
      </c>
      <c r="E75" s="23">
        <f>ROUND(I74*$B$8/12,2)</f>
        <v/>
      </c>
      <c r="F75" s="23">
        <f>IF(I74&lt;=0,0,MIN(I74+E75,MAX($B$10,ROUND(I74*$B$9,2))))</f>
        <v/>
      </c>
      <c r="G75" s="23">
        <f>ROUND(J74*$B$8/12,2)</f>
        <v/>
      </c>
      <c r="H75" s="23">
        <f>IF(J74&lt;=0,0,MIN(J74+G75,$B$11))</f>
        <v/>
      </c>
      <c r="I75" s="24">
        <f>MAX(0,I74+E75-F75)</f>
        <v/>
      </c>
      <c r="J75" s="24">
        <f>MAX(0,J74+G75-H75)</f>
        <v/>
      </c>
    </row>
    <row r="76">
      <c r="D76" s="22" t="n">
        <v>70</v>
      </c>
      <c r="E76" s="23">
        <f>ROUND(I75*$B$8/12,2)</f>
        <v/>
      </c>
      <c r="F76" s="23">
        <f>IF(I75&lt;=0,0,MIN(I75+E76,MAX($B$10,ROUND(I75*$B$9,2))))</f>
        <v/>
      </c>
      <c r="G76" s="23">
        <f>ROUND(J75*$B$8/12,2)</f>
        <v/>
      </c>
      <c r="H76" s="23">
        <f>IF(J75&lt;=0,0,MIN(J75+G76,$B$11))</f>
        <v/>
      </c>
      <c r="I76" s="24">
        <f>MAX(0,I75+E76-F76)</f>
        <v/>
      </c>
      <c r="J76" s="24">
        <f>MAX(0,J75+G76-H76)</f>
        <v/>
      </c>
    </row>
    <row r="77">
      <c r="D77" s="22" t="n">
        <v>71</v>
      </c>
      <c r="E77" s="23">
        <f>ROUND(I76*$B$8/12,2)</f>
        <v/>
      </c>
      <c r="F77" s="23">
        <f>IF(I76&lt;=0,0,MIN(I76+E77,MAX($B$10,ROUND(I76*$B$9,2))))</f>
        <v/>
      </c>
      <c r="G77" s="23">
        <f>ROUND(J76*$B$8/12,2)</f>
        <v/>
      </c>
      <c r="H77" s="23">
        <f>IF(J76&lt;=0,0,MIN(J76+G77,$B$11))</f>
        <v/>
      </c>
      <c r="I77" s="24">
        <f>MAX(0,I76+E77-F77)</f>
        <v/>
      </c>
      <c r="J77" s="24">
        <f>MAX(0,J76+G77-H77)</f>
        <v/>
      </c>
    </row>
    <row r="78">
      <c r="D78" s="22" t="n">
        <v>72</v>
      </c>
      <c r="E78" s="23">
        <f>ROUND(I77*$B$8/12,2)</f>
        <v/>
      </c>
      <c r="F78" s="23">
        <f>IF(I77&lt;=0,0,MIN(I77+E78,MAX($B$10,ROUND(I77*$B$9,2))))</f>
        <v/>
      </c>
      <c r="G78" s="23">
        <f>ROUND(J77*$B$8/12,2)</f>
        <v/>
      </c>
      <c r="H78" s="23">
        <f>IF(J77&lt;=0,0,MIN(J77+G78,$B$11))</f>
        <v/>
      </c>
      <c r="I78" s="24">
        <f>MAX(0,I77+E78-F78)</f>
        <v/>
      </c>
      <c r="J78" s="24">
        <f>MAX(0,J77+G78-H78)</f>
        <v/>
      </c>
    </row>
    <row r="79">
      <c r="D79" s="22" t="n">
        <v>73</v>
      </c>
      <c r="E79" s="23">
        <f>ROUND(I78*$B$8/12,2)</f>
        <v/>
      </c>
      <c r="F79" s="23">
        <f>IF(I78&lt;=0,0,MIN(I78+E79,MAX($B$10,ROUND(I78*$B$9,2))))</f>
        <v/>
      </c>
      <c r="G79" s="23">
        <f>ROUND(J78*$B$8/12,2)</f>
        <v/>
      </c>
      <c r="H79" s="23">
        <f>IF(J78&lt;=0,0,MIN(J78+G79,$B$11))</f>
        <v/>
      </c>
      <c r="I79" s="24">
        <f>MAX(0,I78+E79-F79)</f>
        <v/>
      </c>
      <c r="J79" s="24">
        <f>MAX(0,J78+G79-H79)</f>
        <v/>
      </c>
    </row>
    <row r="80">
      <c r="D80" s="22" t="n">
        <v>74</v>
      </c>
      <c r="E80" s="23">
        <f>ROUND(I79*$B$8/12,2)</f>
        <v/>
      </c>
      <c r="F80" s="23">
        <f>IF(I79&lt;=0,0,MIN(I79+E80,MAX($B$10,ROUND(I79*$B$9,2))))</f>
        <v/>
      </c>
      <c r="G80" s="23">
        <f>ROUND(J79*$B$8/12,2)</f>
        <v/>
      </c>
      <c r="H80" s="23">
        <f>IF(J79&lt;=0,0,MIN(J79+G80,$B$11))</f>
        <v/>
      </c>
      <c r="I80" s="24">
        <f>MAX(0,I79+E80-F80)</f>
        <v/>
      </c>
      <c r="J80" s="24">
        <f>MAX(0,J79+G80-H80)</f>
        <v/>
      </c>
    </row>
    <row r="81">
      <c r="D81" s="22" t="n">
        <v>75</v>
      </c>
      <c r="E81" s="23">
        <f>ROUND(I80*$B$8/12,2)</f>
        <v/>
      </c>
      <c r="F81" s="23">
        <f>IF(I80&lt;=0,0,MIN(I80+E81,MAX($B$10,ROUND(I80*$B$9,2))))</f>
        <v/>
      </c>
      <c r="G81" s="23">
        <f>ROUND(J80*$B$8/12,2)</f>
        <v/>
      </c>
      <c r="H81" s="23">
        <f>IF(J80&lt;=0,0,MIN(J80+G81,$B$11))</f>
        <v/>
      </c>
      <c r="I81" s="24">
        <f>MAX(0,I80+E81-F81)</f>
        <v/>
      </c>
      <c r="J81" s="24">
        <f>MAX(0,J80+G81-H81)</f>
        <v/>
      </c>
    </row>
    <row r="82">
      <c r="D82" s="22" t="n">
        <v>76</v>
      </c>
      <c r="E82" s="23">
        <f>ROUND(I81*$B$8/12,2)</f>
        <v/>
      </c>
      <c r="F82" s="23">
        <f>IF(I81&lt;=0,0,MIN(I81+E82,MAX($B$10,ROUND(I81*$B$9,2))))</f>
        <v/>
      </c>
      <c r="G82" s="23">
        <f>ROUND(J81*$B$8/12,2)</f>
        <v/>
      </c>
      <c r="H82" s="23">
        <f>IF(J81&lt;=0,0,MIN(J81+G82,$B$11))</f>
        <v/>
      </c>
      <c r="I82" s="24">
        <f>MAX(0,I81+E82-F82)</f>
        <v/>
      </c>
      <c r="J82" s="24">
        <f>MAX(0,J81+G82-H82)</f>
        <v/>
      </c>
    </row>
    <row r="83">
      <c r="D83" s="22" t="n">
        <v>77</v>
      </c>
      <c r="E83" s="23">
        <f>ROUND(I82*$B$8/12,2)</f>
        <v/>
      </c>
      <c r="F83" s="23">
        <f>IF(I82&lt;=0,0,MIN(I82+E83,MAX($B$10,ROUND(I82*$B$9,2))))</f>
        <v/>
      </c>
      <c r="G83" s="23">
        <f>ROUND(J82*$B$8/12,2)</f>
        <v/>
      </c>
      <c r="H83" s="23">
        <f>IF(J82&lt;=0,0,MIN(J82+G83,$B$11))</f>
        <v/>
      </c>
      <c r="I83" s="24">
        <f>MAX(0,I82+E83-F83)</f>
        <v/>
      </c>
      <c r="J83" s="24">
        <f>MAX(0,J82+G83-H83)</f>
        <v/>
      </c>
    </row>
    <row r="84">
      <c r="D84" s="22" t="n">
        <v>78</v>
      </c>
      <c r="E84" s="23">
        <f>ROUND(I83*$B$8/12,2)</f>
        <v/>
      </c>
      <c r="F84" s="23">
        <f>IF(I83&lt;=0,0,MIN(I83+E84,MAX($B$10,ROUND(I83*$B$9,2))))</f>
        <v/>
      </c>
      <c r="G84" s="23">
        <f>ROUND(J83*$B$8/12,2)</f>
        <v/>
      </c>
      <c r="H84" s="23">
        <f>IF(J83&lt;=0,0,MIN(J83+G84,$B$11))</f>
        <v/>
      </c>
      <c r="I84" s="24">
        <f>MAX(0,I83+E84-F84)</f>
        <v/>
      </c>
      <c r="J84" s="24">
        <f>MAX(0,J83+G84-H84)</f>
        <v/>
      </c>
    </row>
    <row r="85">
      <c r="D85" s="22" t="n">
        <v>79</v>
      </c>
      <c r="E85" s="23">
        <f>ROUND(I84*$B$8/12,2)</f>
        <v/>
      </c>
      <c r="F85" s="23">
        <f>IF(I84&lt;=0,0,MIN(I84+E85,MAX($B$10,ROUND(I84*$B$9,2))))</f>
        <v/>
      </c>
      <c r="G85" s="23">
        <f>ROUND(J84*$B$8/12,2)</f>
        <v/>
      </c>
      <c r="H85" s="23">
        <f>IF(J84&lt;=0,0,MIN(J84+G85,$B$11))</f>
        <v/>
      </c>
      <c r="I85" s="24">
        <f>MAX(0,I84+E85-F85)</f>
        <v/>
      </c>
      <c r="J85" s="24">
        <f>MAX(0,J84+G85-H85)</f>
        <v/>
      </c>
    </row>
    <row r="86">
      <c r="D86" s="22" t="n">
        <v>80</v>
      </c>
      <c r="E86" s="23">
        <f>ROUND(I85*$B$8/12,2)</f>
        <v/>
      </c>
      <c r="F86" s="23">
        <f>IF(I85&lt;=0,0,MIN(I85+E86,MAX($B$10,ROUND(I85*$B$9,2))))</f>
        <v/>
      </c>
      <c r="G86" s="23">
        <f>ROUND(J85*$B$8/12,2)</f>
        <v/>
      </c>
      <c r="H86" s="23">
        <f>IF(J85&lt;=0,0,MIN(J85+G86,$B$11))</f>
        <v/>
      </c>
      <c r="I86" s="24">
        <f>MAX(0,I85+E86-F86)</f>
        <v/>
      </c>
      <c r="J86" s="24">
        <f>MAX(0,J85+G86-H86)</f>
        <v/>
      </c>
    </row>
    <row r="87">
      <c r="D87" s="22" t="n">
        <v>81</v>
      </c>
      <c r="E87" s="23">
        <f>ROUND(I86*$B$8/12,2)</f>
        <v/>
      </c>
      <c r="F87" s="23">
        <f>IF(I86&lt;=0,0,MIN(I86+E87,MAX($B$10,ROUND(I86*$B$9,2))))</f>
        <v/>
      </c>
      <c r="G87" s="23">
        <f>ROUND(J86*$B$8/12,2)</f>
        <v/>
      </c>
      <c r="H87" s="23">
        <f>IF(J86&lt;=0,0,MIN(J86+G87,$B$11))</f>
        <v/>
      </c>
      <c r="I87" s="24">
        <f>MAX(0,I86+E87-F87)</f>
        <v/>
      </c>
      <c r="J87" s="24">
        <f>MAX(0,J86+G87-H87)</f>
        <v/>
      </c>
    </row>
    <row r="88">
      <c r="D88" s="22" t="n">
        <v>82</v>
      </c>
      <c r="E88" s="23">
        <f>ROUND(I87*$B$8/12,2)</f>
        <v/>
      </c>
      <c r="F88" s="23">
        <f>IF(I87&lt;=0,0,MIN(I87+E88,MAX($B$10,ROUND(I87*$B$9,2))))</f>
        <v/>
      </c>
      <c r="G88" s="23">
        <f>ROUND(J87*$B$8/12,2)</f>
        <v/>
      </c>
      <c r="H88" s="23">
        <f>IF(J87&lt;=0,0,MIN(J87+G88,$B$11))</f>
        <v/>
      </c>
      <c r="I88" s="24">
        <f>MAX(0,I87+E88-F88)</f>
        <v/>
      </c>
      <c r="J88" s="24">
        <f>MAX(0,J87+G88-H88)</f>
        <v/>
      </c>
    </row>
    <row r="89">
      <c r="D89" s="22" t="n">
        <v>83</v>
      </c>
      <c r="E89" s="23">
        <f>ROUND(I88*$B$8/12,2)</f>
        <v/>
      </c>
      <c r="F89" s="23">
        <f>IF(I88&lt;=0,0,MIN(I88+E89,MAX($B$10,ROUND(I88*$B$9,2))))</f>
        <v/>
      </c>
      <c r="G89" s="23">
        <f>ROUND(J88*$B$8/12,2)</f>
        <v/>
      </c>
      <c r="H89" s="23">
        <f>IF(J88&lt;=0,0,MIN(J88+G89,$B$11))</f>
        <v/>
      </c>
      <c r="I89" s="24">
        <f>MAX(0,I88+E89-F89)</f>
        <v/>
      </c>
      <c r="J89" s="24">
        <f>MAX(0,J88+G89-H89)</f>
        <v/>
      </c>
    </row>
    <row r="90">
      <c r="D90" s="22" t="n">
        <v>84</v>
      </c>
      <c r="E90" s="23">
        <f>ROUND(I89*$B$8/12,2)</f>
        <v/>
      </c>
      <c r="F90" s="23">
        <f>IF(I89&lt;=0,0,MIN(I89+E90,MAX($B$10,ROUND(I89*$B$9,2))))</f>
        <v/>
      </c>
      <c r="G90" s="23">
        <f>ROUND(J89*$B$8/12,2)</f>
        <v/>
      </c>
      <c r="H90" s="23">
        <f>IF(J89&lt;=0,0,MIN(J89+G90,$B$11))</f>
        <v/>
      </c>
      <c r="I90" s="24">
        <f>MAX(0,I89+E90-F90)</f>
        <v/>
      </c>
      <c r="J90" s="24">
        <f>MAX(0,J89+G90-H90)</f>
        <v/>
      </c>
    </row>
    <row r="91">
      <c r="D91" s="22" t="n">
        <v>85</v>
      </c>
      <c r="E91" s="23">
        <f>ROUND(I90*$B$8/12,2)</f>
        <v/>
      </c>
      <c r="F91" s="23">
        <f>IF(I90&lt;=0,0,MIN(I90+E91,MAX($B$10,ROUND(I90*$B$9,2))))</f>
        <v/>
      </c>
      <c r="G91" s="23">
        <f>ROUND(J90*$B$8/12,2)</f>
        <v/>
      </c>
      <c r="H91" s="23">
        <f>IF(J90&lt;=0,0,MIN(J90+G91,$B$11))</f>
        <v/>
      </c>
      <c r="I91" s="24">
        <f>MAX(0,I90+E91-F91)</f>
        <v/>
      </c>
      <c r="J91" s="24">
        <f>MAX(0,J90+G91-H91)</f>
        <v/>
      </c>
    </row>
    <row r="92">
      <c r="D92" s="22" t="n">
        <v>86</v>
      </c>
      <c r="E92" s="23">
        <f>ROUND(I91*$B$8/12,2)</f>
        <v/>
      </c>
      <c r="F92" s="23">
        <f>IF(I91&lt;=0,0,MIN(I91+E92,MAX($B$10,ROUND(I91*$B$9,2))))</f>
        <v/>
      </c>
      <c r="G92" s="23">
        <f>ROUND(J91*$B$8/12,2)</f>
        <v/>
      </c>
      <c r="H92" s="23">
        <f>IF(J91&lt;=0,0,MIN(J91+G92,$B$11))</f>
        <v/>
      </c>
      <c r="I92" s="24">
        <f>MAX(0,I91+E92-F92)</f>
        <v/>
      </c>
      <c r="J92" s="24">
        <f>MAX(0,J91+G92-H92)</f>
        <v/>
      </c>
    </row>
    <row r="93">
      <c r="D93" s="22" t="n">
        <v>87</v>
      </c>
      <c r="E93" s="23">
        <f>ROUND(I92*$B$8/12,2)</f>
        <v/>
      </c>
      <c r="F93" s="23">
        <f>IF(I92&lt;=0,0,MIN(I92+E93,MAX($B$10,ROUND(I92*$B$9,2))))</f>
        <v/>
      </c>
      <c r="G93" s="23">
        <f>ROUND(J92*$B$8/12,2)</f>
        <v/>
      </c>
      <c r="H93" s="23">
        <f>IF(J92&lt;=0,0,MIN(J92+G93,$B$11))</f>
        <v/>
      </c>
      <c r="I93" s="24">
        <f>MAX(0,I92+E93-F93)</f>
        <v/>
      </c>
      <c r="J93" s="24">
        <f>MAX(0,J92+G93-H93)</f>
        <v/>
      </c>
    </row>
    <row r="94">
      <c r="D94" s="22" t="n">
        <v>88</v>
      </c>
      <c r="E94" s="23">
        <f>ROUND(I93*$B$8/12,2)</f>
        <v/>
      </c>
      <c r="F94" s="23">
        <f>IF(I93&lt;=0,0,MIN(I93+E94,MAX($B$10,ROUND(I93*$B$9,2))))</f>
        <v/>
      </c>
      <c r="G94" s="23">
        <f>ROUND(J93*$B$8/12,2)</f>
        <v/>
      </c>
      <c r="H94" s="23">
        <f>IF(J93&lt;=0,0,MIN(J93+G94,$B$11))</f>
        <v/>
      </c>
      <c r="I94" s="24">
        <f>MAX(0,I93+E94-F94)</f>
        <v/>
      </c>
      <c r="J94" s="24">
        <f>MAX(0,J93+G94-H94)</f>
        <v/>
      </c>
    </row>
    <row r="95">
      <c r="D95" s="22" t="n">
        <v>89</v>
      </c>
      <c r="E95" s="23">
        <f>ROUND(I94*$B$8/12,2)</f>
        <v/>
      </c>
      <c r="F95" s="23">
        <f>IF(I94&lt;=0,0,MIN(I94+E95,MAX($B$10,ROUND(I94*$B$9,2))))</f>
        <v/>
      </c>
      <c r="G95" s="23">
        <f>ROUND(J94*$B$8/12,2)</f>
        <v/>
      </c>
      <c r="H95" s="23">
        <f>IF(J94&lt;=0,0,MIN(J94+G95,$B$11))</f>
        <v/>
      </c>
      <c r="I95" s="24">
        <f>MAX(0,I94+E95-F95)</f>
        <v/>
      </c>
      <c r="J95" s="24">
        <f>MAX(0,J94+G95-H95)</f>
        <v/>
      </c>
    </row>
    <row r="96">
      <c r="D96" s="22" t="n">
        <v>90</v>
      </c>
      <c r="E96" s="23">
        <f>ROUND(I95*$B$8/12,2)</f>
        <v/>
      </c>
      <c r="F96" s="23">
        <f>IF(I95&lt;=0,0,MIN(I95+E96,MAX($B$10,ROUND(I95*$B$9,2))))</f>
        <v/>
      </c>
      <c r="G96" s="23">
        <f>ROUND(J95*$B$8/12,2)</f>
        <v/>
      </c>
      <c r="H96" s="23">
        <f>IF(J95&lt;=0,0,MIN(J95+G96,$B$11))</f>
        <v/>
      </c>
      <c r="I96" s="24">
        <f>MAX(0,I95+E96-F96)</f>
        <v/>
      </c>
      <c r="J96" s="24">
        <f>MAX(0,J95+G96-H96)</f>
        <v/>
      </c>
    </row>
    <row r="97">
      <c r="D97" s="22" t="n">
        <v>91</v>
      </c>
      <c r="E97" s="23">
        <f>ROUND(I96*$B$8/12,2)</f>
        <v/>
      </c>
      <c r="F97" s="23">
        <f>IF(I96&lt;=0,0,MIN(I96+E97,MAX($B$10,ROUND(I96*$B$9,2))))</f>
        <v/>
      </c>
      <c r="G97" s="23">
        <f>ROUND(J96*$B$8/12,2)</f>
        <v/>
      </c>
      <c r="H97" s="23">
        <f>IF(J96&lt;=0,0,MIN(J96+G97,$B$11))</f>
        <v/>
      </c>
      <c r="I97" s="24">
        <f>MAX(0,I96+E97-F97)</f>
        <v/>
      </c>
      <c r="J97" s="24">
        <f>MAX(0,J96+G97-H97)</f>
        <v/>
      </c>
    </row>
    <row r="98">
      <c r="D98" s="22" t="n">
        <v>92</v>
      </c>
      <c r="E98" s="23">
        <f>ROUND(I97*$B$8/12,2)</f>
        <v/>
      </c>
      <c r="F98" s="23">
        <f>IF(I97&lt;=0,0,MIN(I97+E98,MAX($B$10,ROUND(I97*$B$9,2))))</f>
        <v/>
      </c>
      <c r="G98" s="23">
        <f>ROUND(J97*$B$8/12,2)</f>
        <v/>
      </c>
      <c r="H98" s="23">
        <f>IF(J97&lt;=0,0,MIN(J97+G98,$B$11))</f>
        <v/>
      </c>
      <c r="I98" s="24">
        <f>MAX(0,I97+E98-F98)</f>
        <v/>
      </c>
      <c r="J98" s="24">
        <f>MAX(0,J97+G98-H98)</f>
        <v/>
      </c>
    </row>
    <row r="99">
      <c r="D99" s="22" t="n">
        <v>93</v>
      </c>
      <c r="E99" s="23">
        <f>ROUND(I98*$B$8/12,2)</f>
        <v/>
      </c>
      <c r="F99" s="23">
        <f>IF(I98&lt;=0,0,MIN(I98+E99,MAX($B$10,ROUND(I98*$B$9,2))))</f>
        <v/>
      </c>
      <c r="G99" s="23">
        <f>ROUND(J98*$B$8/12,2)</f>
        <v/>
      </c>
      <c r="H99" s="23">
        <f>IF(J98&lt;=0,0,MIN(J98+G99,$B$11))</f>
        <v/>
      </c>
      <c r="I99" s="24">
        <f>MAX(0,I98+E99-F99)</f>
        <v/>
      </c>
      <c r="J99" s="24">
        <f>MAX(0,J98+G99-H99)</f>
        <v/>
      </c>
    </row>
    <row r="100">
      <c r="D100" s="22" t="n">
        <v>94</v>
      </c>
      <c r="E100" s="23">
        <f>ROUND(I99*$B$8/12,2)</f>
        <v/>
      </c>
      <c r="F100" s="23">
        <f>IF(I99&lt;=0,0,MIN(I99+E100,MAX($B$10,ROUND(I99*$B$9,2))))</f>
        <v/>
      </c>
      <c r="G100" s="23">
        <f>ROUND(J99*$B$8/12,2)</f>
        <v/>
      </c>
      <c r="H100" s="23">
        <f>IF(J99&lt;=0,0,MIN(J99+G100,$B$11))</f>
        <v/>
      </c>
      <c r="I100" s="24">
        <f>MAX(0,I99+E100-F100)</f>
        <v/>
      </c>
      <c r="J100" s="24">
        <f>MAX(0,J99+G100-H100)</f>
        <v/>
      </c>
    </row>
    <row r="101">
      <c r="D101" s="22" t="n">
        <v>95</v>
      </c>
      <c r="E101" s="23">
        <f>ROUND(I100*$B$8/12,2)</f>
        <v/>
      </c>
      <c r="F101" s="23">
        <f>IF(I100&lt;=0,0,MIN(I100+E101,MAX($B$10,ROUND(I100*$B$9,2))))</f>
        <v/>
      </c>
      <c r="G101" s="23">
        <f>ROUND(J100*$B$8/12,2)</f>
        <v/>
      </c>
      <c r="H101" s="23">
        <f>IF(J100&lt;=0,0,MIN(J100+G101,$B$11))</f>
        <v/>
      </c>
      <c r="I101" s="24">
        <f>MAX(0,I100+E101-F101)</f>
        <v/>
      </c>
      <c r="J101" s="24">
        <f>MAX(0,J100+G101-H101)</f>
        <v/>
      </c>
    </row>
    <row r="102">
      <c r="D102" s="22" t="n">
        <v>96</v>
      </c>
      <c r="E102" s="23">
        <f>ROUND(I101*$B$8/12,2)</f>
        <v/>
      </c>
      <c r="F102" s="23">
        <f>IF(I101&lt;=0,0,MIN(I101+E102,MAX($B$10,ROUND(I101*$B$9,2))))</f>
        <v/>
      </c>
      <c r="G102" s="23">
        <f>ROUND(J101*$B$8/12,2)</f>
        <v/>
      </c>
      <c r="H102" s="23">
        <f>IF(J101&lt;=0,0,MIN(J101+G102,$B$11))</f>
        <v/>
      </c>
      <c r="I102" s="24">
        <f>MAX(0,I101+E102-F102)</f>
        <v/>
      </c>
      <c r="J102" s="24">
        <f>MAX(0,J101+G102-H102)</f>
        <v/>
      </c>
    </row>
    <row r="103">
      <c r="D103" s="22" t="n">
        <v>97</v>
      </c>
      <c r="E103" s="23">
        <f>ROUND(I102*$B$8/12,2)</f>
        <v/>
      </c>
      <c r="F103" s="23">
        <f>IF(I102&lt;=0,0,MIN(I102+E103,MAX($B$10,ROUND(I102*$B$9,2))))</f>
        <v/>
      </c>
      <c r="G103" s="23">
        <f>ROUND(J102*$B$8/12,2)</f>
        <v/>
      </c>
      <c r="H103" s="23">
        <f>IF(J102&lt;=0,0,MIN(J102+G103,$B$11))</f>
        <v/>
      </c>
      <c r="I103" s="24">
        <f>MAX(0,I102+E103-F103)</f>
        <v/>
      </c>
      <c r="J103" s="24">
        <f>MAX(0,J102+G103-H103)</f>
        <v/>
      </c>
    </row>
    <row r="104">
      <c r="D104" s="22" t="n">
        <v>98</v>
      </c>
      <c r="E104" s="23">
        <f>ROUND(I103*$B$8/12,2)</f>
        <v/>
      </c>
      <c r="F104" s="23">
        <f>IF(I103&lt;=0,0,MIN(I103+E104,MAX($B$10,ROUND(I103*$B$9,2))))</f>
        <v/>
      </c>
      <c r="G104" s="23">
        <f>ROUND(J103*$B$8/12,2)</f>
        <v/>
      </c>
      <c r="H104" s="23">
        <f>IF(J103&lt;=0,0,MIN(J103+G104,$B$11))</f>
        <v/>
      </c>
      <c r="I104" s="24">
        <f>MAX(0,I103+E104-F104)</f>
        <v/>
      </c>
      <c r="J104" s="24">
        <f>MAX(0,J103+G104-H104)</f>
        <v/>
      </c>
    </row>
    <row r="105">
      <c r="D105" s="22" t="n">
        <v>99</v>
      </c>
      <c r="E105" s="23">
        <f>ROUND(I104*$B$8/12,2)</f>
        <v/>
      </c>
      <c r="F105" s="23">
        <f>IF(I104&lt;=0,0,MIN(I104+E105,MAX($B$10,ROUND(I104*$B$9,2))))</f>
        <v/>
      </c>
      <c r="G105" s="23">
        <f>ROUND(J104*$B$8/12,2)</f>
        <v/>
      </c>
      <c r="H105" s="23">
        <f>IF(J104&lt;=0,0,MIN(J104+G105,$B$11))</f>
        <v/>
      </c>
      <c r="I105" s="24">
        <f>MAX(0,I104+E105-F105)</f>
        <v/>
      </c>
      <c r="J105" s="24">
        <f>MAX(0,J104+G105-H105)</f>
        <v/>
      </c>
    </row>
    <row r="106">
      <c r="D106" s="22" t="n">
        <v>100</v>
      </c>
      <c r="E106" s="23">
        <f>ROUND(I105*$B$8/12,2)</f>
        <v/>
      </c>
      <c r="F106" s="23">
        <f>IF(I105&lt;=0,0,MIN(I105+E106,MAX($B$10,ROUND(I105*$B$9,2))))</f>
        <v/>
      </c>
      <c r="G106" s="23">
        <f>ROUND(J105*$B$8/12,2)</f>
        <v/>
      </c>
      <c r="H106" s="23">
        <f>IF(J105&lt;=0,0,MIN(J105+G106,$B$11))</f>
        <v/>
      </c>
      <c r="I106" s="24">
        <f>MAX(0,I105+E106-F106)</f>
        <v/>
      </c>
      <c r="J106" s="24">
        <f>MAX(0,J105+G106-H106)</f>
        <v/>
      </c>
    </row>
    <row r="107">
      <c r="D107" s="22" t="n">
        <v>101</v>
      </c>
      <c r="E107" s="23">
        <f>ROUND(I106*$B$8/12,2)</f>
        <v/>
      </c>
      <c r="F107" s="23">
        <f>IF(I106&lt;=0,0,MIN(I106+E107,MAX($B$10,ROUND(I106*$B$9,2))))</f>
        <v/>
      </c>
      <c r="G107" s="23">
        <f>ROUND(J106*$B$8/12,2)</f>
        <v/>
      </c>
      <c r="H107" s="23">
        <f>IF(J106&lt;=0,0,MIN(J106+G107,$B$11))</f>
        <v/>
      </c>
      <c r="I107" s="24">
        <f>MAX(0,I106+E107-F107)</f>
        <v/>
      </c>
      <c r="J107" s="24">
        <f>MAX(0,J106+G107-H107)</f>
        <v/>
      </c>
    </row>
    <row r="108">
      <c r="D108" s="22" t="n">
        <v>102</v>
      </c>
      <c r="E108" s="23">
        <f>ROUND(I107*$B$8/12,2)</f>
        <v/>
      </c>
      <c r="F108" s="23">
        <f>IF(I107&lt;=0,0,MIN(I107+E108,MAX($B$10,ROUND(I107*$B$9,2))))</f>
        <v/>
      </c>
      <c r="G108" s="23">
        <f>ROUND(J107*$B$8/12,2)</f>
        <v/>
      </c>
      <c r="H108" s="23">
        <f>IF(J107&lt;=0,0,MIN(J107+G108,$B$11))</f>
        <v/>
      </c>
      <c r="I108" s="24">
        <f>MAX(0,I107+E108-F108)</f>
        <v/>
      </c>
      <c r="J108" s="24">
        <f>MAX(0,J107+G108-H108)</f>
        <v/>
      </c>
    </row>
    <row r="109">
      <c r="D109" s="22" t="n">
        <v>103</v>
      </c>
      <c r="E109" s="23">
        <f>ROUND(I108*$B$8/12,2)</f>
        <v/>
      </c>
      <c r="F109" s="23">
        <f>IF(I108&lt;=0,0,MIN(I108+E109,MAX($B$10,ROUND(I108*$B$9,2))))</f>
        <v/>
      </c>
      <c r="G109" s="23">
        <f>ROUND(J108*$B$8/12,2)</f>
        <v/>
      </c>
      <c r="H109" s="23">
        <f>IF(J108&lt;=0,0,MIN(J108+G109,$B$11))</f>
        <v/>
      </c>
      <c r="I109" s="24">
        <f>MAX(0,I108+E109-F109)</f>
        <v/>
      </c>
      <c r="J109" s="24">
        <f>MAX(0,J108+G109-H109)</f>
        <v/>
      </c>
    </row>
    <row r="110">
      <c r="D110" s="22" t="n">
        <v>104</v>
      </c>
      <c r="E110" s="23">
        <f>ROUND(I109*$B$8/12,2)</f>
        <v/>
      </c>
      <c r="F110" s="23">
        <f>IF(I109&lt;=0,0,MIN(I109+E110,MAX($B$10,ROUND(I109*$B$9,2))))</f>
        <v/>
      </c>
      <c r="G110" s="23">
        <f>ROUND(J109*$B$8/12,2)</f>
        <v/>
      </c>
      <c r="H110" s="23">
        <f>IF(J109&lt;=0,0,MIN(J109+G110,$B$11))</f>
        <v/>
      </c>
      <c r="I110" s="24">
        <f>MAX(0,I109+E110-F110)</f>
        <v/>
      </c>
      <c r="J110" s="24">
        <f>MAX(0,J109+G110-H110)</f>
        <v/>
      </c>
    </row>
    <row r="111">
      <c r="D111" s="22" t="n">
        <v>105</v>
      </c>
      <c r="E111" s="23">
        <f>ROUND(I110*$B$8/12,2)</f>
        <v/>
      </c>
      <c r="F111" s="23">
        <f>IF(I110&lt;=0,0,MIN(I110+E111,MAX($B$10,ROUND(I110*$B$9,2))))</f>
        <v/>
      </c>
      <c r="G111" s="23">
        <f>ROUND(J110*$B$8/12,2)</f>
        <v/>
      </c>
      <c r="H111" s="23">
        <f>IF(J110&lt;=0,0,MIN(J110+G111,$B$11))</f>
        <v/>
      </c>
      <c r="I111" s="24">
        <f>MAX(0,I110+E111-F111)</f>
        <v/>
      </c>
      <c r="J111" s="24">
        <f>MAX(0,J110+G111-H111)</f>
        <v/>
      </c>
    </row>
    <row r="112">
      <c r="D112" s="22" t="n">
        <v>106</v>
      </c>
      <c r="E112" s="23">
        <f>ROUND(I111*$B$8/12,2)</f>
        <v/>
      </c>
      <c r="F112" s="23">
        <f>IF(I111&lt;=0,0,MIN(I111+E112,MAX($B$10,ROUND(I111*$B$9,2))))</f>
        <v/>
      </c>
      <c r="G112" s="23">
        <f>ROUND(J111*$B$8/12,2)</f>
        <v/>
      </c>
      <c r="H112" s="23">
        <f>IF(J111&lt;=0,0,MIN(J111+G112,$B$11))</f>
        <v/>
      </c>
      <c r="I112" s="24">
        <f>MAX(0,I111+E112-F112)</f>
        <v/>
      </c>
      <c r="J112" s="24">
        <f>MAX(0,J111+G112-H112)</f>
        <v/>
      </c>
    </row>
    <row r="113">
      <c r="D113" s="22" t="n">
        <v>107</v>
      </c>
      <c r="E113" s="23">
        <f>ROUND(I112*$B$8/12,2)</f>
        <v/>
      </c>
      <c r="F113" s="23">
        <f>IF(I112&lt;=0,0,MIN(I112+E113,MAX($B$10,ROUND(I112*$B$9,2))))</f>
        <v/>
      </c>
      <c r="G113" s="23">
        <f>ROUND(J112*$B$8/12,2)</f>
        <v/>
      </c>
      <c r="H113" s="23">
        <f>IF(J112&lt;=0,0,MIN(J112+G113,$B$11))</f>
        <v/>
      </c>
      <c r="I113" s="24">
        <f>MAX(0,I112+E113-F113)</f>
        <v/>
      </c>
      <c r="J113" s="24">
        <f>MAX(0,J112+G113-H113)</f>
        <v/>
      </c>
    </row>
    <row r="114">
      <c r="D114" s="22" t="n">
        <v>108</v>
      </c>
      <c r="E114" s="23">
        <f>ROUND(I113*$B$8/12,2)</f>
        <v/>
      </c>
      <c r="F114" s="23">
        <f>IF(I113&lt;=0,0,MIN(I113+E114,MAX($B$10,ROUND(I113*$B$9,2))))</f>
        <v/>
      </c>
      <c r="G114" s="23">
        <f>ROUND(J113*$B$8/12,2)</f>
        <v/>
      </c>
      <c r="H114" s="23">
        <f>IF(J113&lt;=0,0,MIN(J113+G114,$B$11))</f>
        <v/>
      </c>
      <c r="I114" s="24">
        <f>MAX(0,I113+E114-F114)</f>
        <v/>
      </c>
      <c r="J114" s="24">
        <f>MAX(0,J113+G114-H114)</f>
        <v/>
      </c>
    </row>
    <row r="115">
      <c r="D115" s="22" t="n">
        <v>109</v>
      </c>
      <c r="E115" s="23">
        <f>ROUND(I114*$B$8/12,2)</f>
        <v/>
      </c>
      <c r="F115" s="23">
        <f>IF(I114&lt;=0,0,MIN(I114+E115,MAX($B$10,ROUND(I114*$B$9,2))))</f>
        <v/>
      </c>
      <c r="G115" s="23">
        <f>ROUND(J114*$B$8/12,2)</f>
        <v/>
      </c>
      <c r="H115" s="23">
        <f>IF(J114&lt;=0,0,MIN(J114+G115,$B$11))</f>
        <v/>
      </c>
      <c r="I115" s="24">
        <f>MAX(0,I114+E115-F115)</f>
        <v/>
      </c>
      <c r="J115" s="24">
        <f>MAX(0,J114+G115-H115)</f>
        <v/>
      </c>
    </row>
    <row r="116">
      <c r="D116" s="22" t="n">
        <v>110</v>
      </c>
      <c r="E116" s="23">
        <f>ROUND(I115*$B$8/12,2)</f>
        <v/>
      </c>
      <c r="F116" s="23">
        <f>IF(I115&lt;=0,0,MIN(I115+E116,MAX($B$10,ROUND(I115*$B$9,2))))</f>
        <v/>
      </c>
      <c r="G116" s="23">
        <f>ROUND(J115*$B$8/12,2)</f>
        <v/>
      </c>
      <c r="H116" s="23">
        <f>IF(J115&lt;=0,0,MIN(J115+G116,$B$11))</f>
        <v/>
      </c>
      <c r="I116" s="24">
        <f>MAX(0,I115+E116-F116)</f>
        <v/>
      </c>
      <c r="J116" s="24">
        <f>MAX(0,J115+G116-H116)</f>
        <v/>
      </c>
    </row>
    <row r="117">
      <c r="D117" s="22" t="n">
        <v>111</v>
      </c>
      <c r="E117" s="23">
        <f>ROUND(I116*$B$8/12,2)</f>
        <v/>
      </c>
      <c r="F117" s="23">
        <f>IF(I116&lt;=0,0,MIN(I116+E117,MAX($B$10,ROUND(I116*$B$9,2))))</f>
        <v/>
      </c>
      <c r="G117" s="23">
        <f>ROUND(J116*$B$8/12,2)</f>
        <v/>
      </c>
      <c r="H117" s="23">
        <f>IF(J116&lt;=0,0,MIN(J116+G117,$B$11))</f>
        <v/>
      </c>
      <c r="I117" s="24">
        <f>MAX(0,I116+E117-F117)</f>
        <v/>
      </c>
      <c r="J117" s="24">
        <f>MAX(0,J116+G117-H117)</f>
        <v/>
      </c>
    </row>
    <row r="118">
      <c r="D118" s="22" t="n">
        <v>112</v>
      </c>
      <c r="E118" s="23">
        <f>ROUND(I117*$B$8/12,2)</f>
        <v/>
      </c>
      <c r="F118" s="23">
        <f>IF(I117&lt;=0,0,MIN(I117+E118,MAX($B$10,ROUND(I117*$B$9,2))))</f>
        <v/>
      </c>
      <c r="G118" s="23">
        <f>ROUND(J117*$B$8/12,2)</f>
        <v/>
      </c>
      <c r="H118" s="23">
        <f>IF(J117&lt;=0,0,MIN(J117+G118,$B$11))</f>
        <v/>
      </c>
      <c r="I118" s="24">
        <f>MAX(0,I117+E118-F118)</f>
        <v/>
      </c>
      <c r="J118" s="24">
        <f>MAX(0,J117+G118-H118)</f>
        <v/>
      </c>
    </row>
    <row r="119">
      <c r="D119" s="22" t="n">
        <v>113</v>
      </c>
      <c r="E119" s="23">
        <f>ROUND(I118*$B$8/12,2)</f>
        <v/>
      </c>
      <c r="F119" s="23">
        <f>IF(I118&lt;=0,0,MIN(I118+E119,MAX($B$10,ROUND(I118*$B$9,2))))</f>
        <v/>
      </c>
      <c r="G119" s="23">
        <f>ROUND(J118*$B$8/12,2)</f>
        <v/>
      </c>
      <c r="H119" s="23">
        <f>IF(J118&lt;=0,0,MIN(J118+G119,$B$11))</f>
        <v/>
      </c>
      <c r="I119" s="24">
        <f>MAX(0,I118+E119-F119)</f>
        <v/>
      </c>
      <c r="J119" s="24">
        <f>MAX(0,J118+G119-H119)</f>
        <v/>
      </c>
    </row>
    <row r="120">
      <c r="D120" s="22" t="n">
        <v>114</v>
      </c>
      <c r="E120" s="23">
        <f>ROUND(I119*$B$8/12,2)</f>
        <v/>
      </c>
      <c r="F120" s="23">
        <f>IF(I119&lt;=0,0,MIN(I119+E120,MAX($B$10,ROUND(I119*$B$9,2))))</f>
        <v/>
      </c>
      <c r="G120" s="23">
        <f>ROUND(J119*$B$8/12,2)</f>
        <v/>
      </c>
      <c r="H120" s="23">
        <f>IF(J119&lt;=0,0,MIN(J119+G120,$B$11))</f>
        <v/>
      </c>
      <c r="I120" s="24">
        <f>MAX(0,I119+E120-F120)</f>
        <v/>
      </c>
      <c r="J120" s="24">
        <f>MAX(0,J119+G120-H120)</f>
        <v/>
      </c>
    </row>
    <row r="121">
      <c r="D121" s="22" t="n">
        <v>115</v>
      </c>
      <c r="E121" s="23">
        <f>ROUND(I120*$B$8/12,2)</f>
        <v/>
      </c>
      <c r="F121" s="23">
        <f>IF(I120&lt;=0,0,MIN(I120+E121,MAX($B$10,ROUND(I120*$B$9,2))))</f>
        <v/>
      </c>
      <c r="G121" s="23">
        <f>ROUND(J120*$B$8/12,2)</f>
        <v/>
      </c>
      <c r="H121" s="23">
        <f>IF(J120&lt;=0,0,MIN(J120+G121,$B$11))</f>
        <v/>
      </c>
      <c r="I121" s="24">
        <f>MAX(0,I120+E121-F121)</f>
        <v/>
      </c>
      <c r="J121" s="24">
        <f>MAX(0,J120+G121-H121)</f>
        <v/>
      </c>
    </row>
    <row r="122">
      <c r="D122" s="22" t="n">
        <v>116</v>
      </c>
      <c r="E122" s="23">
        <f>ROUND(I121*$B$8/12,2)</f>
        <v/>
      </c>
      <c r="F122" s="23">
        <f>IF(I121&lt;=0,0,MIN(I121+E122,MAX($B$10,ROUND(I121*$B$9,2))))</f>
        <v/>
      </c>
      <c r="G122" s="23">
        <f>ROUND(J121*$B$8/12,2)</f>
        <v/>
      </c>
      <c r="H122" s="23">
        <f>IF(J121&lt;=0,0,MIN(J121+G122,$B$11))</f>
        <v/>
      </c>
      <c r="I122" s="24">
        <f>MAX(0,I121+E122-F122)</f>
        <v/>
      </c>
      <c r="J122" s="24">
        <f>MAX(0,J121+G122-H122)</f>
        <v/>
      </c>
    </row>
    <row r="123">
      <c r="D123" s="22" t="n">
        <v>117</v>
      </c>
      <c r="E123" s="23">
        <f>ROUND(I122*$B$8/12,2)</f>
        <v/>
      </c>
      <c r="F123" s="23">
        <f>IF(I122&lt;=0,0,MIN(I122+E123,MAX($B$10,ROUND(I122*$B$9,2))))</f>
        <v/>
      </c>
      <c r="G123" s="23">
        <f>ROUND(J122*$B$8/12,2)</f>
        <v/>
      </c>
      <c r="H123" s="23">
        <f>IF(J122&lt;=0,0,MIN(J122+G123,$B$11))</f>
        <v/>
      </c>
      <c r="I123" s="24">
        <f>MAX(0,I122+E123-F123)</f>
        <v/>
      </c>
      <c r="J123" s="24">
        <f>MAX(0,J122+G123-H123)</f>
        <v/>
      </c>
    </row>
    <row r="124">
      <c r="D124" s="22" t="n">
        <v>118</v>
      </c>
      <c r="E124" s="23">
        <f>ROUND(I123*$B$8/12,2)</f>
        <v/>
      </c>
      <c r="F124" s="23">
        <f>IF(I123&lt;=0,0,MIN(I123+E124,MAX($B$10,ROUND(I123*$B$9,2))))</f>
        <v/>
      </c>
      <c r="G124" s="23">
        <f>ROUND(J123*$B$8/12,2)</f>
        <v/>
      </c>
      <c r="H124" s="23">
        <f>IF(J123&lt;=0,0,MIN(J123+G124,$B$11))</f>
        <v/>
      </c>
      <c r="I124" s="24">
        <f>MAX(0,I123+E124-F124)</f>
        <v/>
      </c>
      <c r="J124" s="24">
        <f>MAX(0,J123+G124-H124)</f>
        <v/>
      </c>
    </row>
    <row r="125">
      <c r="D125" s="22" t="n">
        <v>119</v>
      </c>
      <c r="E125" s="23">
        <f>ROUND(I124*$B$8/12,2)</f>
        <v/>
      </c>
      <c r="F125" s="23">
        <f>IF(I124&lt;=0,0,MIN(I124+E125,MAX($B$10,ROUND(I124*$B$9,2))))</f>
        <v/>
      </c>
      <c r="G125" s="23">
        <f>ROUND(J124*$B$8/12,2)</f>
        <v/>
      </c>
      <c r="H125" s="23">
        <f>IF(J124&lt;=0,0,MIN(J124+G125,$B$11))</f>
        <v/>
      </c>
      <c r="I125" s="24">
        <f>MAX(0,I124+E125-F125)</f>
        <v/>
      </c>
      <c r="J125" s="24">
        <f>MAX(0,J124+G125-H125)</f>
        <v/>
      </c>
    </row>
    <row r="126">
      <c r="D126" s="22" t="n">
        <v>120</v>
      </c>
      <c r="E126" s="23">
        <f>ROUND(I125*$B$8/12,2)</f>
        <v/>
      </c>
      <c r="F126" s="23">
        <f>IF(I125&lt;=0,0,MIN(I125+E126,MAX($B$10,ROUND(I125*$B$9,2))))</f>
        <v/>
      </c>
      <c r="G126" s="23">
        <f>ROUND(J125*$B$8/12,2)</f>
        <v/>
      </c>
      <c r="H126" s="23">
        <f>IF(J125&lt;=0,0,MIN(J125+G126,$B$11))</f>
        <v/>
      </c>
      <c r="I126" s="24">
        <f>MAX(0,I125+E126-F126)</f>
        <v/>
      </c>
      <c r="J126" s="24">
        <f>MAX(0,J125+G126-H126)</f>
        <v/>
      </c>
    </row>
    <row r="127">
      <c r="D127" s="22" t="n">
        <v>121</v>
      </c>
      <c r="E127" s="23">
        <f>ROUND(I126*$B$8/12,2)</f>
        <v/>
      </c>
      <c r="F127" s="23">
        <f>IF(I126&lt;=0,0,MIN(I126+E127,MAX($B$10,ROUND(I126*$B$9,2))))</f>
        <v/>
      </c>
      <c r="G127" s="23">
        <f>ROUND(J126*$B$8/12,2)</f>
        <v/>
      </c>
      <c r="H127" s="23">
        <f>IF(J126&lt;=0,0,MIN(J126+G127,$B$11))</f>
        <v/>
      </c>
      <c r="I127" s="24">
        <f>MAX(0,I126+E127-F127)</f>
        <v/>
      </c>
      <c r="J127" s="24">
        <f>MAX(0,J126+G127-H127)</f>
        <v/>
      </c>
    </row>
    <row r="128">
      <c r="D128" s="22" t="n">
        <v>122</v>
      </c>
      <c r="E128" s="23">
        <f>ROUND(I127*$B$8/12,2)</f>
        <v/>
      </c>
      <c r="F128" s="23">
        <f>IF(I127&lt;=0,0,MIN(I127+E128,MAX($B$10,ROUND(I127*$B$9,2))))</f>
        <v/>
      </c>
      <c r="G128" s="23">
        <f>ROUND(J127*$B$8/12,2)</f>
        <v/>
      </c>
      <c r="H128" s="23">
        <f>IF(J127&lt;=0,0,MIN(J127+G128,$B$11))</f>
        <v/>
      </c>
      <c r="I128" s="24">
        <f>MAX(0,I127+E128-F128)</f>
        <v/>
      </c>
      <c r="J128" s="24">
        <f>MAX(0,J127+G128-H128)</f>
        <v/>
      </c>
    </row>
    <row r="129">
      <c r="D129" s="22" t="n">
        <v>123</v>
      </c>
      <c r="E129" s="23">
        <f>ROUND(I128*$B$8/12,2)</f>
        <v/>
      </c>
      <c r="F129" s="23">
        <f>IF(I128&lt;=0,0,MIN(I128+E129,MAX($B$10,ROUND(I128*$B$9,2))))</f>
        <v/>
      </c>
      <c r="G129" s="23">
        <f>ROUND(J128*$B$8/12,2)</f>
        <v/>
      </c>
      <c r="H129" s="23">
        <f>IF(J128&lt;=0,0,MIN(J128+G129,$B$11))</f>
        <v/>
      </c>
      <c r="I129" s="24">
        <f>MAX(0,I128+E129-F129)</f>
        <v/>
      </c>
      <c r="J129" s="24">
        <f>MAX(0,J128+G129-H129)</f>
        <v/>
      </c>
    </row>
    <row r="130">
      <c r="D130" s="22" t="n">
        <v>124</v>
      </c>
      <c r="E130" s="23">
        <f>ROUND(I129*$B$8/12,2)</f>
        <v/>
      </c>
      <c r="F130" s="23">
        <f>IF(I129&lt;=0,0,MIN(I129+E130,MAX($B$10,ROUND(I129*$B$9,2))))</f>
        <v/>
      </c>
      <c r="G130" s="23">
        <f>ROUND(J129*$B$8/12,2)</f>
        <v/>
      </c>
      <c r="H130" s="23">
        <f>IF(J129&lt;=0,0,MIN(J129+G130,$B$11))</f>
        <v/>
      </c>
      <c r="I130" s="24">
        <f>MAX(0,I129+E130-F130)</f>
        <v/>
      </c>
      <c r="J130" s="24">
        <f>MAX(0,J129+G130-H130)</f>
        <v/>
      </c>
    </row>
    <row r="131">
      <c r="D131" s="22" t="n">
        <v>125</v>
      </c>
      <c r="E131" s="23">
        <f>ROUND(I130*$B$8/12,2)</f>
        <v/>
      </c>
      <c r="F131" s="23">
        <f>IF(I130&lt;=0,0,MIN(I130+E131,MAX($B$10,ROUND(I130*$B$9,2))))</f>
        <v/>
      </c>
      <c r="G131" s="23">
        <f>ROUND(J130*$B$8/12,2)</f>
        <v/>
      </c>
      <c r="H131" s="23">
        <f>IF(J130&lt;=0,0,MIN(J130+G131,$B$11))</f>
        <v/>
      </c>
      <c r="I131" s="24">
        <f>MAX(0,I130+E131-F131)</f>
        <v/>
      </c>
      <c r="J131" s="24">
        <f>MAX(0,J130+G131-H131)</f>
        <v/>
      </c>
    </row>
    <row r="132">
      <c r="D132" s="22" t="n">
        <v>126</v>
      </c>
      <c r="E132" s="23">
        <f>ROUND(I131*$B$8/12,2)</f>
        <v/>
      </c>
      <c r="F132" s="23">
        <f>IF(I131&lt;=0,0,MIN(I131+E132,MAX($B$10,ROUND(I131*$B$9,2))))</f>
        <v/>
      </c>
      <c r="G132" s="23">
        <f>ROUND(J131*$B$8/12,2)</f>
        <v/>
      </c>
      <c r="H132" s="23">
        <f>IF(J131&lt;=0,0,MIN(J131+G132,$B$11))</f>
        <v/>
      </c>
      <c r="I132" s="24">
        <f>MAX(0,I131+E132-F132)</f>
        <v/>
      </c>
      <c r="J132" s="24">
        <f>MAX(0,J131+G132-H132)</f>
        <v/>
      </c>
    </row>
    <row r="133">
      <c r="D133" s="22" t="n">
        <v>127</v>
      </c>
      <c r="E133" s="23">
        <f>ROUND(I132*$B$8/12,2)</f>
        <v/>
      </c>
      <c r="F133" s="23">
        <f>IF(I132&lt;=0,0,MIN(I132+E133,MAX($B$10,ROUND(I132*$B$9,2))))</f>
        <v/>
      </c>
      <c r="G133" s="23">
        <f>ROUND(J132*$B$8/12,2)</f>
        <v/>
      </c>
      <c r="H133" s="23">
        <f>IF(J132&lt;=0,0,MIN(J132+G133,$B$11))</f>
        <v/>
      </c>
      <c r="I133" s="24">
        <f>MAX(0,I132+E133-F133)</f>
        <v/>
      </c>
      <c r="J133" s="24">
        <f>MAX(0,J132+G133-H133)</f>
        <v/>
      </c>
    </row>
    <row r="134">
      <c r="D134" s="22" t="n">
        <v>128</v>
      </c>
      <c r="E134" s="23">
        <f>ROUND(I133*$B$8/12,2)</f>
        <v/>
      </c>
      <c r="F134" s="23">
        <f>IF(I133&lt;=0,0,MIN(I133+E134,MAX($B$10,ROUND(I133*$B$9,2))))</f>
        <v/>
      </c>
      <c r="G134" s="23">
        <f>ROUND(J133*$B$8/12,2)</f>
        <v/>
      </c>
      <c r="H134" s="23">
        <f>IF(J133&lt;=0,0,MIN(J133+G134,$B$11))</f>
        <v/>
      </c>
      <c r="I134" s="24">
        <f>MAX(0,I133+E134-F134)</f>
        <v/>
      </c>
      <c r="J134" s="24">
        <f>MAX(0,J133+G134-H134)</f>
        <v/>
      </c>
    </row>
    <row r="135">
      <c r="D135" s="22" t="n">
        <v>129</v>
      </c>
      <c r="E135" s="23">
        <f>ROUND(I134*$B$8/12,2)</f>
        <v/>
      </c>
      <c r="F135" s="23">
        <f>IF(I134&lt;=0,0,MIN(I134+E135,MAX($B$10,ROUND(I134*$B$9,2))))</f>
        <v/>
      </c>
      <c r="G135" s="23">
        <f>ROUND(J134*$B$8/12,2)</f>
        <v/>
      </c>
      <c r="H135" s="23">
        <f>IF(J134&lt;=0,0,MIN(J134+G135,$B$11))</f>
        <v/>
      </c>
      <c r="I135" s="24">
        <f>MAX(0,I134+E135-F135)</f>
        <v/>
      </c>
      <c r="J135" s="24">
        <f>MAX(0,J134+G135-H135)</f>
        <v/>
      </c>
    </row>
    <row r="136">
      <c r="D136" s="22" t="n">
        <v>130</v>
      </c>
      <c r="E136" s="23">
        <f>ROUND(I135*$B$8/12,2)</f>
        <v/>
      </c>
      <c r="F136" s="23">
        <f>IF(I135&lt;=0,0,MIN(I135+E136,MAX($B$10,ROUND(I135*$B$9,2))))</f>
        <v/>
      </c>
      <c r="G136" s="23">
        <f>ROUND(J135*$B$8/12,2)</f>
        <v/>
      </c>
      <c r="H136" s="23">
        <f>IF(J135&lt;=0,0,MIN(J135+G136,$B$11))</f>
        <v/>
      </c>
      <c r="I136" s="24">
        <f>MAX(0,I135+E136-F136)</f>
        <v/>
      </c>
      <c r="J136" s="24">
        <f>MAX(0,J135+G136-H136)</f>
        <v/>
      </c>
    </row>
    <row r="137">
      <c r="D137" s="22" t="n">
        <v>131</v>
      </c>
      <c r="E137" s="23">
        <f>ROUND(I136*$B$8/12,2)</f>
        <v/>
      </c>
      <c r="F137" s="23">
        <f>IF(I136&lt;=0,0,MIN(I136+E137,MAX($B$10,ROUND(I136*$B$9,2))))</f>
        <v/>
      </c>
      <c r="G137" s="23">
        <f>ROUND(J136*$B$8/12,2)</f>
        <v/>
      </c>
      <c r="H137" s="23">
        <f>IF(J136&lt;=0,0,MIN(J136+G137,$B$11))</f>
        <v/>
      </c>
      <c r="I137" s="24">
        <f>MAX(0,I136+E137-F137)</f>
        <v/>
      </c>
      <c r="J137" s="24">
        <f>MAX(0,J136+G137-H137)</f>
        <v/>
      </c>
    </row>
    <row r="138">
      <c r="D138" s="22" t="n">
        <v>132</v>
      </c>
      <c r="E138" s="23">
        <f>ROUND(I137*$B$8/12,2)</f>
        <v/>
      </c>
      <c r="F138" s="23">
        <f>IF(I137&lt;=0,0,MIN(I137+E138,MAX($B$10,ROUND(I137*$B$9,2))))</f>
        <v/>
      </c>
      <c r="G138" s="23">
        <f>ROUND(J137*$B$8/12,2)</f>
        <v/>
      </c>
      <c r="H138" s="23">
        <f>IF(J137&lt;=0,0,MIN(J137+G138,$B$11))</f>
        <v/>
      </c>
      <c r="I138" s="24">
        <f>MAX(0,I137+E138-F138)</f>
        <v/>
      </c>
      <c r="J138" s="24">
        <f>MAX(0,J137+G138-H138)</f>
        <v/>
      </c>
    </row>
    <row r="139">
      <c r="D139" s="22" t="n">
        <v>133</v>
      </c>
      <c r="E139" s="23">
        <f>ROUND(I138*$B$8/12,2)</f>
        <v/>
      </c>
      <c r="F139" s="23">
        <f>IF(I138&lt;=0,0,MIN(I138+E139,MAX($B$10,ROUND(I138*$B$9,2))))</f>
        <v/>
      </c>
      <c r="G139" s="23">
        <f>ROUND(J138*$B$8/12,2)</f>
        <v/>
      </c>
      <c r="H139" s="23">
        <f>IF(J138&lt;=0,0,MIN(J138+G139,$B$11))</f>
        <v/>
      </c>
      <c r="I139" s="24">
        <f>MAX(0,I138+E139-F139)</f>
        <v/>
      </c>
      <c r="J139" s="24">
        <f>MAX(0,J138+G139-H139)</f>
        <v/>
      </c>
    </row>
    <row r="140">
      <c r="D140" s="22" t="n">
        <v>134</v>
      </c>
      <c r="E140" s="23">
        <f>ROUND(I139*$B$8/12,2)</f>
        <v/>
      </c>
      <c r="F140" s="23">
        <f>IF(I139&lt;=0,0,MIN(I139+E140,MAX($B$10,ROUND(I139*$B$9,2))))</f>
        <v/>
      </c>
      <c r="G140" s="23">
        <f>ROUND(J139*$B$8/12,2)</f>
        <v/>
      </c>
      <c r="H140" s="23">
        <f>IF(J139&lt;=0,0,MIN(J139+G140,$B$11))</f>
        <v/>
      </c>
      <c r="I140" s="24">
        <f>MAX(0,I139+E140-F140)</f>
        <v/>
      </c>
      <c r="J140" s="24">
        <f>MAX(0,J139+G140-H140)</f>
        <v/>
      </c>
    </row>
    <row r="141">
      <c r="D141" s="22" t="n">
        <v>135</v>
      </c>
      <c r="E141" s="23">
        <f>ROUND(I140*$B$8/12,2)</f>
        <v/>
      </c>
      <c r="F141" s="23">
        <f>IF(I140&lt;=0,0,MIN(I140+E141,MAX($B$10,ROUND(I140*$B$9,2))))</f>
        <v/>
      </c>
      <c r="G141" s="23">
        <f>ROUND(J140*$B$8/12,2)</f>
        <v/>
      </c>
      <c r="H141" s="23">
        <f>IF(J140&lt;=0,0,MIN(J140+G141,$B$11))</f>
        <v/>
      </c>
      <c r="I141" s="24">
        <f>MAX(0,I140+E141-F141)</f>
        <v/>
      </c>
      <c r="J141" s="24">
        <f>MAX(0,J140+G141-H141)</f>
        <v/>
      </c>
    </row>
    <row r="142">
      <c r="D142" s="22" t="n">
        <v>136</v>
      </c>
      <c r="E142" s="23">
        <f>ROUND(I141*$B$8/12,2)</f>
        <v/>
      </c>
      <c r="F142" s="23">
        <f>IF(I141&lt;=0,0,MIN(I141+E142,MAX($B$10,ROUND(I141*$B$9,2))))</f>
        <v/>
      </c>
      <c r="G142" s="23">
        <f>ROUND(J141*$B$8/12,2)</f>
        <v/>
      </c>
      <c r="H142" s="23">
        <f>IF(J141&lt;=0,0,MIN(J141+G142,$B$11))</f>
        <v/>
      </c>
      <c r="I142" s="24">
        <f>MAX(0,I141+E142-F142)</f>
        <v/>
      </c>
      <c r="J142" s="24">
        <f>MAX(0,J141+G142-H142)</f>
        <v/>
      </c>
    </row>
    <row r="143">
      <c r="D143" s="22" t="n">
        <v>137</v>
      </c>
      <c r="E143" s="23">
        <f>ROUND(I142*$B$8/12,2)</f>
        <v/>
      </c>
      <c r="F143" s="23">
        <f>IF(I142&lt;=0,0,MIN(I142+E143,MAX($B$10,ROUND(I142*$B$9,2))))</f>
        <v/>
      </c>
      <c r="G143" s="23">
        <f>ROUND(J142*$B$8/12,2)</f>
        <v/>
      </c>
      <c r="H143" s="23">
        <f>IF(J142&lt;=0,0,MIN(J142+G143,$B$11))</f>
        <v/>
      </c>
      <c r="I143" s="24">
        <f>MAX(0,I142+E143-F143)</f>
        <v/>
      </c>
      <c r="J143" s="24">
        <f>MAX(0,J142+G143-H143)</f>
        <v/>
      </c>
    </row>
    <row r="144">
      <c r="D144" s="22" t="n">
        <v>138</v>
      </c>
      <c r="E144" s="23">
        <f>ROUND(I143*$B$8/12,2)</f>
        <v/>
      </c>
      <c r="F144" s="23">
        <f>IF(I143&lt;=0,0,MIN(I143+E144,MAX($B$10,ROUND(I143*$B$9,2))))</f>
        <v/>
      </c>
      <c r="G144" s="23">
        <f>ROUND(J143*$B$8/12,2)</f>
        <v/>
      </c>
      <c r="H144" s="23">
        <f>IF(J143&lt;=0,0,MIN(J143+G144,$B$11))</f>
        <v/>
      </c>
      <c r="I144" s="24">
        <f>MAX(0,I143+E144-F144)</f>
        <v/>
      </c>
      <c r="J144" s="24">
        <f>MAX(0,J143+G144-H144)</f>
        <v/>
      </c>
    </row>
    <row r="145">
      <c r="D145" s="22" t="n">
        <v>139</v>
      </c>
      <c r="E145" s="23">
        <f>ROUND(I144*$B$8/12,2)</f>
        <v/>
      </c>
      <c r="F145" s="23">
        <f>IF(I144&lt;=0,0,MIN(I144+E145,MAX($B$10,ROUND(I144*$B$9,2))))</f>
        <v/>
      </c>
      <c r="G145" s="23">
        <f>ROUND(J144*$B$8/12,2)</f>
        <v/>
      </c>
      <c r="H145" s="23">
        <f>IF(J144&lt;=0,0,MIN(J144+G145,$B$11))</f>
        <v/>
      </c>
      <c r="I145" s="24">
        <f>MAX(0,I144+E145-F145)</f>
        <v/>
      </c>
      <c r="J145" s="24">
        <f>MAX(0,J144+G145-H145)</f>
        <v/>
      </c>
    </row>
    <row r="146">
      <c r="D146" s="22" t="n">
        <v>140</v>
      </c>
      <c r="E146" s="23">
        <f>ROUND(I145*$B$8/12,2)</f>
        <v/>
      </c>
      <c r="F146" s="23">
        <f>IF(I145&lt;=0,0,MIN(I145+E146,MAX($B$10,ROUND(I145*$B$9,2))))</f>
        <v/>
      </c>
      <c r="G146" s="23">
        <f>ROUND(J145*$B$8/12,2)</f>
        <v/>
      </c>
      <c r="H146" s="23">
        <f>IF(J145&lt;=0,0,MIN(J145+G146,$B$11))</f>
        <v/>
      </c>
      <c r="I146" s="24">
        <f>MAX(0,I145+E146-F146)</f>
        <v/>
      </c>
      <c r="J146" s="24">
        <f>MAX(0,J145+G146-H146)</f>
        <v/>
      </c>
    </row>
    <row r="147">
      <c r="D147" s="22" t="n">
        <v>141</v>
      </c>
      <c r="E147" s="23">
        <f>ROUND(I146*$B$8/12,2)</f>
        <v/>
      </c>
      <c r="F147" s="23">
        <f>IF(I146&lt;=0,0,MIN(I146+E147,MAX($B$10,ROUND(I146*$B$9,2))))</f>
        <v/>
      </c>
      <c r="G147" s="23">
        <f>ROUND(J146*$B$8/12,2)</f>
        <v/>
      </c>
      <c r="H147" s="23">
        <f>IF(J146&lt;=0,0,MIN(J146+G147,$B$11))</f>
        <v/>
      </c>
      <c r="I147" s="24">
        <f>MAX(0,I146+E147-F147)</f>
        <v/>
      </c>
      <c r="J147" s="24">
        <f>MAX(0,J146+G147-H147)</f>
        <v/>
      </c>
    </row>
    <row r="148">
      <c r="D148" s="22" t="n">
        <v>142</v>
      </c>
      <c r="E148" s="23">
        <f>ROUND(I147*$B$8/12,2)</f>
        <v/>
      </c>
      <c r="F148" s="23">
        <f>IF(I147&lt;=0,0,MIN(I147+E148,MAX($B$10,ROUND(I147*$B$9,2))))</f>
        <v/>
      </c>
      <c r="G148" s="23">
        <f>ROUND(J147*$B$8/12,2)</f>
        <v/>
      </c>
      <c r="H148" s="23">
        <f>IF(J147&lt;=0,0,MIN(J147+G148,$B$11))</f>
        <v/>
      </c>
      <c r="I148" s="24">
        <f>MAX(0,I147+E148-F148)</f>
        <v/>
      </c>
      <c r="J148" s="24">
        <f>MAX(0,J147+G148-H148)</f>
        <v/>
      </c>
    </row>
    <row r="149">
      <c r="D149" s="22" t="n">
        <v>143</v>
      </c>
      <c r="E149" s="23">
        <f>ROUND(I148*$B$8/12,2)</f>
        <v/>
      </c>
      <c r="F149" s="23">
        <f>IF(I148&lt;=0,0,MIN(I148+E149,MAX($B$10,ROUND(I148*$B$9,2))))</f>
        <v/>
      </c>
      <c r="G149" s="23">
        <f>ROUND(J148*$B$8/12,2)</f>
        <v/>
      </c>
      <c r="H149" s="23">
        <f>IF(J148&lt;=0,0,MIN(J148+G149,$B$11))</f>
        <v/>
      </c>
      <c r="I149" s="24">
        <f>MAX(0,I148+E149-F149)</f>
        <v/>
      </c>
      <c r="J149" s="24">
        <f>MAX(0,J148+G149-H149)</f>
        <v/>
      </c>
    </row>
    <row r="150">
      <c r="D150" s="22" t="n">
        <v>144</v>
      </c>
      <c r="E150" s="23">
        <f>ROUND(I149*$B$8/12,2)</f>
        <v/>
      </c>
      <c r="F150" s="23">
        <f>IF(I149&lt;=0,0,MIN(I149+E150,MAX($B$10,ROUND(I149*$B$9,2))))</f>
        <v/>
      </c>
      <c r="G150" s="23">
        <f>ROUND(J149*$B$8/12,2)</f>
        <v/>
      </c>
      <c r="H150" s="23">
        <f>IF(J149&lt;=0,0,MIN(J149+G150,$B$11))</f>
        <v/>
      </c>
      <c r="I150" s="24">
        <f>MAX(0,I149+E150-F150)</f>
        <v/>
      </c>
      <c r="J150" s="24">
        <f>MAX(0,J149+G150-H150)</f>
        <v/>
      </c>
    </row>
    <row r="151">
      <c r="D151" s="22" t="n">
        <v>145</v>
      </c>
      <c r="E151" s="23">
        <f>ROUND(I150*$B$8/12,2)</f>
        <v/>
      </c>
      <c r="F151" s="23">
        <f>IF(I150&lt;=0,0,MIN(I150+E151,MAX($B$10,ROUND(I150*$B$9,2))))</f>
        <v/>
      </c>
      <c r="G151" s="23">
        <f>ROUND(J150*$B$8/12,2)</f>
        <v/>
      </c>
      <c r="H151" s="23">
        <f>IF(J150&lt;=0,0,MIN(J150+G151,$B$11))</f>
        <v/>
      </c>
      <c r="I151" s="24">
        <f>MAX(0,I150+E151-F151)</f>
        <v/>
      </c>
      <c r="J151" s="24">
        <f>MAX(0,J150+G151-H151)</f>
        <v/>
      </c>
    </row>
    <row r="152">
      <c r="D152" s="22" t="n">
        <v>146</v>
      </c>
      <c r="E152" s="23">
        <f>ROUND(I151*$B$8/12,2)</f>
        <v/>
      </c>
      <c r="F152" s="23">
        <f>IF(I151&lt;=0,0,MIN(I151+E152,MAX($B$10,ROUND(I151*$B$9,2))))</f>
        <v/>
      </c>
      <c r="G152" s="23">
        <f>ROUND(J151*$B$8/12,2)</f>
        <v/>
      </c>
      <c r="H152" s="23">
        <f>IF(J151&lt;=0,0,MIN(J151+G152,$B$11))</f>
        <v/>
      </c>
      <c r="I152" s="24">
        <f>MAX(0,I151+E152-F152)</f>
        <v/>
      </c>
      <c r="J152" s="24">
        <f>MAX(0,J151+G152-H152)</f>
        <v/>
      </c>
    </row>
    <row r="153">
      <c r="D153" s="22" t="n">
        <v>147</v>
      </c>
      <c r="E153" s="23">
        <f>ROUND(I152*$B$8/12,2)</f>
        <v/>
      </c>
      <c r="F153" s="23">
        <f>IF(I152&lt;=0,0,MIN(I152+E153,MAX($B$10,ROUND(I152*$B$9,2))))</f>
        <v/>
      </c>
      <c r="G153" s="23">
        <f>ROUND(J152*$B$8/12,2)</f>
        <v/>
      </c>
      <c r="H153" s="23">
        <f>IF(J152&lt;=0,0,MIN(J152+G153,$B$11))</f>
        <v/>
      </c>
      <c r="I153" s="24">
        <f>MAX(0,I152+E153-F153)</f>
        <v/>
      </c>
      <c r="J153" s="24">
        <f>MAX(0,J152+G153-H153)</f>
        <v/>
      </c>
    </row>
    <row r="154">
      <c r="D154" s="22" t="n">
        <v>148</v>
      </c>
      <c r="E154" s="23">
        <f>ROUND(I153*$B$8/12,2)</f>
        <v/>
      </c>
      <c r="F154" s="23">
        <f>IF(I153&lt;=0,0,MIN(I153+E154,MAX($B$10,ROUND(I153*$B$9,2))))</f>
        <v/>
      </c>
      <c r="G154" s="23">
        <f>ROUND(J153*$B$8/12,2)</f>
        <v/>
      </c>
      <c r="H154" s="23">
        <f>IF(J153&lt;=0,0,MIN(J153+G154,$B$11))</f>
        <v/>
      </c>
      <c r="I154" s="24">
        <f>MAX(0,I153+E154-F154)</f>
        <v/>
      </c>
      <c r="J154" s="24">
        <f>MAX(0,J153+G154-H154)</f>
        <v/>
      </c>
    </row>
    <row r="155">
      <c r="D155" s="22" t="n">
        <v>149</v>
      </c>
      <c r="E155" s="23">
        <f>ROUND(I154*$B$8/12,2)</f>
        <v/>
      </c>
      <c r="F155" s="23">
        <f>IF(I154&lt;=0,0,MIN(I154+E155,MAX($B$10,ROUND(I154*$B$9,2))))</f>
        <v/>
      </c>
      <c r="G155" s="23">
        <f>ROUND(J154*$B$8/12,2)</f>
        <v/>
      </c>
      <c r="H155" s="23">
        <f>IF(J154&lt;=0,0,MIN(J154+G155,$B$11))</f>
        <v/>
      </c>
      <c r="I155" s="24">
        <f>MAX(0,I154+E155-F155)</f>
        <v/>
      </c>
      <c r="J155" s="24">
        <f>MAX(0,J154+G155-H155)</f>
        <v/>
      </c>
    </row>
    <row r="156">
      <c r="D156" s="22" t="n">
        <v>150</v>
      </c>
      <c r="E156" s="23">
        <f>ROUND(I155*$B$8/12,2)</f>
        <v/>
      </c>
      <c r="F156" s="23">
        <f>IF(I155&lt;=0,0,MIN(I155+E156,MAX($B$10,ROUND(I155*$B$9,2))))</f>
        <v/>
      </c>
      <c r="G156" s="23">
        <f>ROUND(J155*$B$8/12,2)</f>
        <v/>
      </c>
      <c r="H156" s="23">
        <f>IF(J155&lt;=0,0,MIN(J155+G156,$B$11))</f>
        <v/>
      </c>
      <c r="I156" s="24">
        <f>MAX(0,I155+E156-F156)</f>
        <v/>
      </c>
      <c r="J156" s="24">
        <f>MAX(0,J155+G156-H156)</f>
        <v/>
      </c>
    </row>
    <row r="157">
      <c r="D157" s="22" t="n">
        <v>151</v>
      </c>
      <c r="E157" s="23">
        <f>ROUND(I156*$B$8/12,2)</f>
        <v/>
      </c>
      <c r="F157" s="23">
        <f>IF(I156&lt;=0,0,MIN(I156+E157,MAX($B$10,ROUND(I156*$B$9,2))))</f>
        <v/>
      </c>
      <c r="G157" s="23">
        <f>ROUND(J156*$B$8/12,2)</f>
        <v/>
      </c>
      <c r="H157" s="23">
        <f>IF(J156&lt;=0,0,MIN(J156+G157,$B$11))</f>
        <v/>
      </c>
      <c r="I157" s="24">
        <f>MAX(0,I156+E157-F157)</f>
        <v/>
      </c>
      <c r="J157" s="24">
        <f>MAX(0,J156+G157-H157)</f>
        <v/>
      </c>
    </row>
    <row r="158">
      <c r="D158" s="22" t="n">
        <v>152</v>
      </c>
      <c r="E158" s="23">
        <f>ROUND(I157*$B$8/12,2)</f>
        <v/>
      </c>
      <c r="F158" s="23">
        <f>IF(I157&lt;=0,0,MIN(I157+E158,MAX($B$10,ROUND(I157*$B$9,2))))</f>
        <v/>
      </c>
      <c r="G158" s="23">
        <f>ROUND(J157*$B$8/12,2)</f>
        <v/>
      </c>
      <c r="H158" s="23">
        <f>IF(J157&lt;=0,0,MIN(J157+G158,$B$11))</f>
        <v/>
      </c>
      <c r="I158" s="24">
        <f>MAX(0,I157+E158-F158)</f>
        <v/>
      </c>
      <c r="J158" s="24">
        <f>MAX(0,J157+G158-H158)</f>
        <v/>
      </c>
    </row>
    <row r="159">
      <c r="D159" s="22" t="n">
        <v>153</v>
      </c>
      <c r="E159" s="23">
        <f>ROUND(I158*$B$8/12,2)</f>
        <v/>
      </c>
      <c r="F159" s="23">
        <f>IF(I158&lt;=0,0,MIN(I158+E159,MAX($B$10,ROUND(I158*$B$9,2))))</f>
        <v/>
      </c>
      <c r="G159" s="23">
        <f>ROUND(J158*$B$8/12,2)</f>
        <v/>
      </c>
      <c r="H159" s="23">
        <f>IF(J158&lt;=0,0,MIN(J158+G159,$B$11))</f>
        <v/>
      </c>
      <c r="I159" s="24">
        <f>MAX(0,I158+E159-F159)</f>
        <v/>
      </c>
      <c r="J159" s="24">
        <f>MAX(0,J158+G159-H159)</f>
        <v/>
      </c>
    </row>
    <row r="160">
      <c r="D160" s="22" t="n">
        <v>154</v>
      </c>
      <c r="E160" s="23">
        <f>ROUND(I159*$B$8/12,2)</f>
        <v/>
      </c>
      <c r="F160" s="23">
        <f>IF(I159&lt;=0,0,MIN(I159+E160,MAX($B$10,ROUND(I159*$B$9,2))))</f>
        <v/>
      </c>
      <c r="G160" s="23">
        <f>ROUND(J159*$B$8/12,2)</f>
        <v/>
      </c>
      <c r="H160" s="23">
        <f>IF(J159&lt;=0,0,MIN(J159+G160,$B$11))</f>
        <v/>
      </c>
      <c r="I160" s="24">
        <f>MAX(0,I159+E160-F160)</f>
        <v/>
      </c>
      <c r="J160" s="24">
        <f>MAX(0,J159+G160-H160)</f>
        <v/>
      </c>
    </row>
    <row r="161">
      <c r="D161" s="22" t="n">
        <v>155</v>
      </c>
      <c r="E161" s="23">
        <f>ROUND(I160*$B$8/12,2)</f>
        <v/>
      </c>
      <c r="F161" s="23">
        <f>IF(I160&lt;=0,0,MIN(I160+E161,MAX($B$10,ROUND(I160*$B$9,2))))</f>
        <v/>
      </c>
      <c r="G161" s="23">
        <f>ROUND(J160*$B$8/12,2)</f>
        <v/>
      </c>
      <c r="H161" s="23">
        <f>IF(J160&lt;=0,0,MIN(J160+G161,$B$11))</f>
        <v/>
      </c>
      <c r="I161" s="24">
        <f>MAX(0,I160+E161-F161)</f>
        <v/>
      </c>
      <c r="J161" s="24">
        <f>MAX(0,J160+G161-H161)</f>
        <v/>
      </c>
    </row>
    <row r="162">
      <c r="D162" s="22" t="n">
        <v>156</v>
      </c>
      <c r="E162" s="23">
        <f>ROUND(I161*$B$8/12,2)</f>
        <v/>
      </c>
      <c r="F162" s="23">
        <f>IF(I161&lt;=0,0,MIN(I161+E162,MAX($B$10,ROUND(I161*$B$9,2))))</f>
        <v/>
      </c>
      <c r="G162" s="23">
        <f>ROUND(J161*$B$8/12,2)</f>
        <v/>
      </c>
      <c r="H162" s="23">
        <f>IF(J161&lt;=0,0,MIN(J161+G162,$B$11))</f>
        <v/>
      </c>
      <c r="I162" s="24">
        <f>MAX(0,I161+E162-F162)</f>
        <v/>
      </c>
      <c r="J162" s="24">
        <f>MAX(0,J161+G162-H162)</f>
        <v/>
      </c>
    </row>
    <row r="163">
      <c r="D163" s="22" t="n">
        <v>157</v>
      </c>
      <c r="E163" s="23">
        <f>ROUND(I162*$B$8/12,2)</f>
        <v/>
      </c>
      <c r="F163" s="23">
        <f>IF(I162&lt;=0,0,MIN(I162+E163,MAX($B$10,ROUND(I162*$B$9,2))))</f>
        <v/>
      </c>
      <c r="G163" s="23">
        <f>ROUND(J162*$B$8/12,2)</f>
        <v/>
      </c>
      <c r="H163" s="23">
        <f>IF(J162&lt;=0,0,MIN(J162+G163,$B$11))</f>
        <v/>
      </c>
      <c r="I163" s="24">
        <f>MAX(0,I162+E163-F163)</f>
        <v/>
      </c>
      <c r="J163" s="24">
        <f>MAX(0,J162+G163-H163)</f>
        <v/>
      </c>
    </row>
    <row r="164">
      <c r="D164" s="22" t="n">
        <v>158</v>
      </c>
      <c r="E164" s="23">
        <f>ROUND(I163*$B$8/12,2)</f>
        <v/>
      </c>
      <c r="F164" s="23">
        <f>IF(I163&lt;=0,0,MIN(I163+E164,MAX($B$10,ROUND(I163*$B$9,2))))</f>
        <v/>
      </c>
      <c r="G164" s="23">
        <f>ROUND(J163*$B$8/12,2)</f>
        <v/>
      </c>
      <c r="H164" s="23">
        <f>IF(J163&lt;=0,0,MIN(J163+G164,$B$11))</f>
        <v/>
      </c>
      <c r="I164" s="24">
        <f>MAX(0,I163+E164-F164)</f>
        <v/>
      </c>
      <c r="J164" s="24">
        <f>MAX(0,J163+G164-H164)</f>
        <v/>
      </c>
    </row>
    <row r="165">
      <c r="D165" s="22" t="n">
        <v>159</v>
      </c>
      <c r="E165" s="23">
        <f>ROUND(I164*$B$8/12,2)</f>
        <v/>
      </c>
      <c r="F165" s="23">
        <f>IF(I164&lt;=0,0,MIN(I164+E165,MAX($B$10,ROUND(I164*$B$9,2))))</f>
        <v/>
      </c>
      <c r="G165" s="23">
        <f>ROUND(J164*$B$8/12,2)</f>
        <v/>
      </c>
      <c r="H165" s="23">
        <f>IF(J164&lt;=0,0,MIN(J164+G165,$B$11))</f>
        <v/>
      </c>
      <c r="I165" s="24">
        <f>MAX(0,I164+E165-F165)</f>
        <v/>
      </c>
      <c r="J165" s="24">
        <f>MAX(0,J164+G165-H165)</f>
        <v/>
      </c>
    </row>
    <row r="166">
      <c r="D166" s="22" t="n">
        <v>160</v>
      </c>
      <c r="E166" s="23">
        <f>ROUND(I165*$B$8/12,2)</f>
        <v/>
      </c>
      <c r="F166" s="23">
        <f>IF(I165&lt;=0,0,MIN(I165+E166,MAX($B$10,ROUND(I165*$B$9,2))))</f>
        <v/>
      </c>
      <c r="G166" s="23">
        <f>ROUND(J165*$B$8/12,2)</f>
        <v/>
      </c>
      <c r="H166" s="23">
        <f>IF(J165&lt;=0,0,MIN(J165+G166,$B$11))</f>
        <v/>
      </c>
      <c r="I166" s="24">
        <f>MAX(0,I165+E166-F166)</f>
        <v/>
      </c>
      <c r="J166" s="24">
        <f>MAX(0,J165+G166-H166)</f>
        <v/>
      </c>
    </row>
    <row r="167">
      <c r="D167" s="22" t="n">
        <v>161</v>
      </c>
      <c r="E167" s="23">
        <f>ROUND(I166*$B$8/12,2)</f>
        <v/>
      </c>
      <c r="F167" s="23">
        <f>IF(I166&lt;=0,0,MIN(I166+E167,MAX($B$10,ROUND(I166*$B$9,2))))</f>
        <v/>
      </c>
      <c r="G167" s="23">
        <f>ROUND(J166*$B$8/12,2)</f>
        <v/>
      </c>
      <c r="H167" s="23">
        <f>IF(J166&lt;=0,0,MIN(J166+G167,$B$11))</f>
        <v/>
      </c>
      <c r="I167" s="24">
        <f>MAX(0,I166+E167-F167)</f>
        <v/>
      </c>
      <c r="J167" s="24">
        <f>MAX(0,J166+G167-H167)</f>
        <v/>
      </c>
    </row>
    <row r="168">
      <c r="D168" s="22" t="n">
        <v>162</v>
      </c>
      <c r="E168" s="23">
        <f>ROUND(I167*$B$8/12,2)</f>
        <v/>
      </c>
      <c r="F168" s="23">
        <f>IF(I167&lt;=0,0,MIN(I167+E168,MAX($B$10,ROUND(I167*$B$9,2))))</f>
        <v/>
      </c>
      <c r="G168" s="23">
        <f>ROUND(J167*$B$8/12,2)</f>
        <v/>
      </c>
      <c r="H168" s="23">
        <f>IF(J167&lt;=0,0,MIN(J167+G168,$B$11))</f>
        <v/>
      </c>
      <c r="I168" s="24">
        <f>MAX(0,I167+E168-F168)</f>
        <v/>
      </c>
      <c r="J168" s="24">
        <f>MAX(0,J167+G168-H168)</f>
        <v/>
      </c>
    </row>
    <row r="169">
      <c r="D169" s="22" t="n">
        <v>163</v>
      </c>
      <c r="E169" s="23">
        <f>ROUND(I168*$B$8/12,2)</f>
        <v/>
      </c>
      <c r="F169" s="23">
        <f>IF(I168&lt;=0,0,MIN(I168+E169,MAX($B$10,ROUND(I168*$B$9,2))))</f>
        <v/>
      </c>
      <c r="G169" s="23">
        <f>ROUND(J168*$B$8/12,2)</f>
        <v/>
      </c>
      <c r="H169" s="23">
        <f>IF(J168&lt;=0,0,MIN(J168+G169,$B$11))</f>
        <v/>
      </c>
      <c r="I169" s="24">
        <f>MAX(0,I168+E169-F169)</f>
        <v/>
      </c>
      <c r="J169" s="24">
        <f>MAX(0,J168+G169-H169)</f>
        <v/>
      </c>
    </row>
    <row r="170">
      <c r="D170" s="22" t="n">
        <v>164</v>
      </c>
      <c r="E170" s="23">
        <f>ROUND(I169*$B$8/12,2)</f>
        <v/>
      </c>
      <c r="F170" s="23">
        <f>IF(I169&lt;=0,0,MIN(I169+E170,MAX($B$10,ROUND(I169*$B$9,2))))</f>
        <v/>
      </c>
      <c r="G170" s="23">
        <f>ROUND(J169*$B$8/12,2)</f>
        <v/>
      </c>
      <c r="H170" s="23">
        <f>IF(J169&lt;=0,0,MIN(J169+G170,$B$11))</f>
        <v/>
      </c>
      <c r="I170" s="24">
        <f>MAX(0,I169+E170-F170)</f>
        <v/>
      </c>
      <c r="J170" s="24">
        <f>MAX(0,J169+G170-H170)</f>
        <v/>
      </c>
    </row>
    <row r="171">
      <c r="D171" s="22" t="n">
        <v>165</v>
      </c>
      <c r="E171" s="23">
        <f>ROUND(I170*$B$8/12,2)</f>
        <v/>
      </c>
      <c r="F171" s="23">
        <f>IF(I170&lt;=0,0,MIN(I170+E171,MAX($B$10,ROUND(I170*$B$9,2))))</f>
        <v/>
      </c>
      <c r="G171" s="23">
        <f>ROUND(J170*$B$8/12,2)</f>
        <v/>
      </c>
      <c r="H171" s="23">
        <f>IF(J170&lt;=0,0,MIN(J170+G171,$B$11))</f>
        <v/>
      </c>
      <c r="I171" s="24">
        <f>MAX(0,I170+E171-F171)</f>
        <v/>
      </c>
      <c r="J171" s="24">
        <f>MAX(0,J170+G171-H171)</f>
        <v/>
      </c>
    </row>
    <row r="172">
      <c r="D172" s="22" t="n">
        <v>166</v>
      </c>
      <c r="E172" s="23">
        <f>ROUND(I171*$B$8/12,2)</f>
        <v/>
      </c>
      <c r="F172" s="23">
        <f>IF(I171&lt;=0,0,MIN(I171+E172,MAX($B$10,ROUND(I171*$B$9,2))))</f>
        <v/>
      </c>
      <c r="G172" s="23">
        <f>ROUND(J171*$B$8/12,2)</f>
        <v/>
      </c>
      <c r="H172" s="23">
        <f>IF(J171&lt;=0,0,MIN(J171+G172,$B$11))</f>
        <v/>
      </c>
      <c r="I172" s="24">
        <f>MAX(0,I171+E172-F172)</f>
        <v/>
      </c>
      <c r="J172" s="24">
        <f>MAX(0,J171+G172-H172)</f>
        <v/>
      </c>
    </row>
    <row r="173">
      <c r="D173" s="22" t="n">
        <v>167</v>
      </c>
      <c r="E173" s="23">
        <f>ROUND(I172*$B$8/12,2)</f>
        <v/>
      </c>
      <c r="F173" s="23">
        <f>IF(I172&lt;=0,0,MIN(I172+E173,MAX($B$10,ROUND(I172*$B$9,2))))</f>
        <v/>
      </c>
      <c r="G173" s="23">
        <f>ROUND(J172*$B$8/12,2)</f>
        <v/>
      </c>
      <c r="H173" s="23">
        <f>IF(J172&lt;=0,0,MIN(J172+G173,$B$11))</f>
        <v/>
      </c>
      <c r="I173" s="24">
        <f>MAX(0,I172+E173-F173)</f>
        <v/>
      </c>
      <c r="J173" s="24">
        <f>MAX(0,J172+G173-H173)</f>
        <v/>
      </c>
    </row>
    <row r="174">
      <c r="D174" s="22" t="n">
        <v>168</v>
      </c>
      <c r="E174" s="23">
        <f>ROUND(I173*$B$8/12,2)</f>
        <v/>
      </c>
      <c r="F174" s="23">
        <f>IF(I173&lt;=0,0,MIN(I173+E174,MAX($B$10,ROUND(I173*$B$9,2))))</f>
        <v/>
      </c>
      <c r="G174" s="23">
        <f>ROUND(J173*$B$8/12,2)</f>
        <v/>
      </c>
      <c r="H174" s="23">
        <f>IF(J173&lt;=0,0,MIN(J173+G174,$B$11))</f>
        <v/>
      </c>
      <c r="I174" s="24">
        <f>MAX(0,I173+E174-F174)</f>
        <v/>
      </c>
      <c r="J174" s="24">
        <f>MAX(0,J173+G174-H174)</f>
        <v/>
      </c>
    </row>
    <row r="175">
      <c r="D175" s="22" t="n">
        <v>169</v>
      </c>
      <c r="E175" s="23">
        <f>ROUND(I174*$B$8/12,2)</f>
        <v/>
      </c>
      <c r="F175" s="23">
        <f>IF(I174&lt;=0,0,MIN(I174+E175,MAX($B$10,ROUND(I174*$B$9,2))))</f>
        <v/>
      </c>
      <c r="G175" s="23">
        <f>ROUND(J174*$B$8/12,2)</f>
        <v/>
      </c>
      <c r="H175" s="23">
        <f>IF(J174&lt;=0,0,MIN(J174+G175,$B$11))</f>
        <v/>
      </c>
      <c r="I175" s="24">
        <f>MAX(0,I174+E175-F175)</f>
        <v/>
      </c>
      <c r="J175" s="24">
        <f>MAX(0,J174+G175-H175)</f>
        <v/>
      </c>
    </row>
    <row r="176">
      <c r="D176" s="22" t="n">
        <v>170</v>
      </c>
      <c r="E176" s="23">
        <f>ROUND(I175*$B$8/12,2)</f>
        <v/>
      </c>
      <c r="F176" s="23">
        <f>IF(I175&lt;=0,0,MIN(I175+E176,MAX($B$10,ROUND(I175*$B$9,2))))</f>
        <v/>
      </c>
      <c r="G176" s="23">
        <f>ROUND(J175*$B$8/12,2)</f>
        <v/>
      </c>
      <c r="H176" s="23">
        <f>IF(J175&lt;=0,0,MIN(J175+G176,$B$11))</f>
        <v/>
      </c>
      <c r="I176" s="24">
        <f>MAX(0,I175+E176-F176)</f>
        <v/>
      </c>
      <c r="J176" s="24">
        <f>MAX(0,J175+G176-H176)</f>
        <v/>
      </c>
    </row>
    <row r="177">
      <c r="D177" s="22" t="n">
        <v>171</v>
      </c>
      <c r="E177" s="23">
        <f>ROUND(I176*$B$8/12,2)</f>
        <v/>
      </c>
      <c r="F177" s="23">
        <f>IF(I176&lt;=0,0,MIN(I176+E177,MAX($B$10,ROUND(I176*$B$9,2))))</f>
        <v/>
      </c>
      <c r="G177" s="23">
        <f>ROUND(J176*$B$8/12,2)</f>
        <v/>
      </c>
      <c r="H177" s="23">
        <f>IF(J176&lt;=0,0,MIN(J176+G177,$B$11))</f>
        <v/>
      </c>
      <c r="I177" s="24">
        <f>MAX(0,I176+E177-F177)</f>
        <v/>
      </c>
      <c r="J177" s="24">
        <f>MAX(0,J176+G177-H177)</f>
        <v/>
      </c>
    </row>
    <row r="178">
      <c r="D178" s="22" t="n">
        <v>172</v>
      </c>
      <c r="E178" s="23">
        <f>ROUND(I177*$B$8/12,2)</f>
        <v/>
      </c>
      <c r="F178" s="23">
        <f>IF(I177&lt;=0,0,MIN(I177+E178,MAX($B$10,ROUND(I177*$B$9,2))))</f>
        <v/>
      </c>
      <c r="G178" s="23">
        <f>ROUND(J177*$B$8/12,2)</f>
        <v/>
      </c>
      <c r="H178" s="23">
        <f>IF(J177&lt;=0,0,MIN(J177+G178,$B$11))</f>
        <v/>
      </c>
      <c r="I178" s="24">
        <f>MAX(0,I177+E178-F178)</f>
        <v/>
      </c>
      <c r="J178" s="24">
        <f>MAX(0,J177+G178-H178)</f>
        <v/>
      </c>
    </row>
    <row r="179">
      <c r="D179" s="22" t="n">
        <v>173</v>
      </c>
      <c r="E179" s="23">
        <f>ROUND(I178*$B$8/12,2)</f>
        <v/>
      </c>
      <c r="F179" s="23">
        <f>IF(I178&lt;=0,0,MIN(I178+E179,MAX($B$10,ROUND(I178*$B$9,2))))</f>
        <v/>
      </c>
      <c r="G179" s="23">
        <f>ROUND(J178*$B$8/12,2)</f>
        <v/>
      </c>
      <c r="H179" s="23">
        <f>IF(J178&lt;=0,0,MIN(J178+G179,$B$11))</f>
        <v/>
      </c>
      <c r="I179" s="24">
        <f>MAX(0,I178+E179-F179)</f>
        <v/>
      </c>
      <c r="J179" s="24">
        <f>MAX(0,J178+G179-H179)</f>
        <v/>
      </c>
    </row>
    <row r="180">
      <c r="D180" s="22" t="n">
        <v>174</v>
      </c>
      <c r="E180" s="23">
        <f>ROUND(I179*$B$8/12,2)</f>
        <v/>
      </c>
      <c r="F180" s="23">
        <f>IF(I179&lt;=0,0,MIN(I179+E180,MAX($B$10,ROUND(I179*$B$9,2))))</f>
        <v/>
      </c>
      <c r="G180" s="23">
        <f>ROUND(J179*$B$8/12,2)</f>
        <v/>
      </c>
      <c r="H180" s="23">
        <f>IF(J179&lt;=0,0,MIN(J179+G180,$B$11))</f>
        <v/>
      </c>
      <c r="I180" s="24">
        <f>MAX(0,I179+E180-F180)</f>
        <v/>
      </c>
      <c r="J180" s="24">
        <f>MAX(0,J179+G180-H180)</f>
        <v/>
      </c>
    </row>
    <row r="181">
      <c r="D181" s="22" t="n">
        <v>175</v>
      </c>
      <c r="E181" s="23">
        <f>ROUND(I180*$B$8/12,2)</f>
        <v/>
      </c>
      <c r="F181" s="23">
        <f>IF(I180&lt;=0,0,MIN(I180+E181,MAX($B$10,ROUND(I180*$B$9,2))))</f>
        <v/>
      </c>
      <c r="G181" s="23">
        <f>ROUND(J180*$B$8/12,2)</f>
        <v/>
      </c>
      <c r="H181" s="23">
        <f>IF(J180&lt;=0,0,MIN(J180+G181,$B$11))</f>
        <v/>
      </c>
      <c r="I181" s="24">
        <f>MAX(0,I180+E181-F181)</f>
        <v/>
      </c>
      <c r="J181" s="24">
        <f>MAX(0,J180+G181-H181)</f>
        <v/>
      </c>
    </row>
    <row r="182">
      <c r="D182" s="22" t="n">
        <v>176</v>
      </c>
      <c r="E182" s="23">
        <f>ROUND(I181*$B$8/12,2)</f>
        <v/>
      </c>
      <c r="F182" s="23">
        <f>IF(I181&lt;=0,0,MIN(I181+E182,MAX($B$10,ROUND(I181*$B$9,2))))</f>
        <v/>
      </c>
      <c r="G182" s="23">
        <f>ROUND(J181*$B$8/12,2)</f>
        <v/>
      </c>
      <c r="H182" s="23">
        <f>IF(J181&lt;=0,0,MIN(J181+G182,$B$11))</f>
        <v/>
      </c>
      <c r="I182" s="24">
        <f>MAX(0,I181+E182-F182)</f>
        <v/>
      </c>
      <c r="J182" s="24">
        <f>MAX(0,J181+G182-H182)</f>
        <v/>
      </c>
    </row>
    <row r="183">
      <c r="D183" s="22" t="n">
        <v>177</v>
      </c>
      <c r="E183" s="23">
        <f>ROUND(I182*$B$8/12,2)</f>
        <v/>
      </c>
      <c r="F183" s="23">
        <f>IF(I182&lt;=0,0,MIN(I182+E183,MAX($B$10,ROUND(I182*$B$9,2))))</f>
        <v/>
      </c>
      <c r="G183" s="23">
        <f>ROUND(J182*$B$8/12,2)</f>
        <v/>
      </c>
      <c r="H183" s="23">
        <f>IF(J182&lt;=0,0,MIN(J182+G183,$B$11))</f>
        <v/>
      </c>
      <c r="I183" s="24">
        <f>MAX(0,I182+E183-F183)</f>
        <v/>
      </c>
      <c r="J183" s="24">
        <f>MAX(0,J182+G183-H183)</f>
        <v/>
      </c>
    </row>
    <row r="184">
      <c r="D184" s="22" t="n">
        <v>178</v>
      </c>
      <c r="E184" s="23">
        <f>ROUND(I183*$B$8/12,2)</f>
        <v/>
      </c>
      <c r="F184" s="23">
        <f>IF(I183&lt;=0,0,MIN(I183+E184,MAX($B$10,ROUND(I183*$B$9,2))))</f>
        <v/>
      </c>
      <c r="G184" s="23">
        <f>ROUND(J183*$B$8/12,2)</f>
        <v/>
      </c>
      <c r="H184" s="23">
        <f>IF(J183&lt;=0,0,MIN(J183+G184,$B$11))</f>
        <v/>
      </c>
      <c r="I184" s="24">
        <f>MAX(0,I183+E184-F184)</f>
        <v/>
      </c>
      <c r="J184" s="24">
        <f>MAX(0,J183+G184-H184)</f>
        <v/>
      </c>
    </row>
    <row r="185">
      <c r="D185" s="22" t="n">
        <v>179</v>
      </c>
      <c r="E185" s="23">
        <f>ROUND(I184*$B$8/12,2)</f>
        <v/>
      </c>
      <c r="F185" s="23">
        <f>IF(I184&lt;=0,0,MIN(I184+E185,MAX($B$10,ROUND(I184*$B$9,2))))</f>
        <v/>
      </c>
      <c r="G185" s="23">
        <f>ROUND(J184*$B$8/12,2)</f>
        <v/>
      </c>
      <c r="H185" s="23">
        <f>IF(J184&lt;=0,0,MIN(J184+G185,$B$11))</f>
        <v/>
      </c>
      <c r="I185" s="24">
        <f>MAX(0,I184+E185-F185)</f>
        <v/>
      </c>
      <c r="J185" s="24">
        <f>MAX(0,J184+G185-H185)</f>
        <v/>
      </c>
    </row>
    <row r="186">
      <c r="D186" s="22" t="n">
        <v>180</v>
      </c>
      <c r="E186" s="23">
        <f>ROUND(I185*$B$8/12,2)</f>
        <v/>
      </c>
      <c r="F186" s="23">
        <f>IF(I185&lt;=0,0,MIN(I185+E186,MAX($B$10,ROUND(I185*$B$9,2))))</f>
        <v/>
      </c>
      <c r="G186" s="23">
        <f>ROUND(J185*$B$8/12,2)</f>
        <v/>
      </c>
      <c r="H186" s="23">
        <f>IF(J185&lt;=0,0,MIN(J185+G186,$B$11))</f>
        <v/>
      </c>
      <c r="I186" s="24">
        <f>MAX(0,I185+E186-F186)</f>
        <v/>
      </c>
      <c r="J186" s="24">
        <f>MAX(0,J185+G186-H186)</f>
        <v/>
      </c>
    </row>
    <row r="187">
      <c r="D187" s="22" t="n">
        <v>181</v>
      </c>
      <c r="E187" s="23">
        <f>ROUND(I186*$B$8/12,2)</f>
        <v/>
      </c>
      <c r="F187" s="23">
        <f>IF(I186&lt;=0,0,MIN(I186+E187,MAX($B$10,ROUND(I186*$B$9,2))))</f>
        <v/>
      </c>
      <c r="G187" s="23">
        <f>ROUND(J186*$B$8/12,2)</f>
        <v/>
      </c>
      <c r="H187" s="23">
        <f>IF(J186&lt;=0,0,MIN(J186+G187,$B$11))</f>
        <v/>
      </c>
      <c r="I187" s="24">
        <f>MAX(0,I186+E187-F187)</f>
        <v/>
      </c>
      <c r="J187" s="24">
        <f>MAX(0,J186+G187-H187)</f>
        <v/>
      </c>
    </row>
    <row r="188">
      <c r="D188" s="22" t="n">
        <v>182</v>
      </c>
      <c r="E188" s="23">
        <f>ROUND(I187*$B$8/12,2)</f>
        <v/>
      </c>
      <c r="F188" s="23">
        <f>IF(I187&lt;=0,0,MIN(I187+E188,MAX($B$10,ROUND(I187*$B$9,2))))</f>
        <v/>
      </c>
      <c r="G188" s="23">
        <f>ROUND(J187*$B$8/12,2)</f>
        <v/>
      </c>
      <c r="H188" s="23">
        <f>IF(J187&lt;=0,0,MIN(J187+G188,$B$11))</f>
        <v/>
      </c>
      <c r="I188" s="24">
        <f>MAX(0,I187+E188-F188)</f>
        <v/>
      </c>
      <c r="J188" s="24">
        <f>MAX(0,J187+G188-H188)</f>
        <v/>
      </c>
    </row>
    <row r="189">
      <c r="D189" s="22" t="n">
        <v>183</v>
      </c>
      <c r="E189" s="23">
        <f>ROUND(I188*$B$8/12,2)</f>
        <v/>
      </c>
      <c r="F189" s="23">
        <f>IF(I188&lt;=0,0,MIN(I188+E189,MAX($B$10,ROUND(I188*$B$9,2))))</f>
        <v/>
      </c>
      <c r="G189" s="23">
        <f>ROUND(J188*$B$8/12,2)</f>
        <v/>
      </c>
      <c r="H189" s="23">
        <f>IF(J188&lt;=0,0,MIN(J188+G189,$B$11))</f>
        <v/>
      </c>
      <c r="I189" s="24">
        <f>MAX(0,I188+E189-F189)</f>
        <v/>
      </c>
      <c r="J189" s="24">
        <f>MAX(0,J188+G189-H189)</f>
        <v/>
      </c>
    </row>
    <row r="190">
      <c r="D190" s="22" t="n">
        <v>184</v>
      </c>
      <c r="E190" s="23">
        <f>ROUND(I189*$B$8/12,2)</f>
        <v/>
      </c>
      <c r="F190" s="23">
        <f>IF(I189&lt;=0,0,MIN(I189+E190,MAX($B$10,ROUND(I189*$B$9,2))))</f>
        <v/>
      </c>
      <c r="G190" s="23">
        <f>ROUND(J189*$B$8/12,2)</f>
        <v/>
      </c>
      <c r="H190" s="23">
        <f>IF(J189&lt;=0,0,MIN(J189+G190,$B$11))</f>
        <v/>
      </c>
      <c r="I190" s="24">
        <f>MAX(0,I189+E190-F190)</f>
        <v/>
      </c>
      <c r="J190" s="24">
        <f>MAX(0,J189+G190-H190)</f>
        <v/>
      </c>
    </row>
    <row r="191">
      <c r="D191" s="22" t="n">
        <v>185</v>
      </c>
      <c r="E191" s="23">
        <f>ROUND(I190*$B$8/12,2)</f>
        <v/>
      </c>
      <c r="F191" s="23">
        <f>IF(I190&lt;=0,0,MIN(I190+E191,MAX($B$10,ROUND(I190*$B$9,2))))</f>
        <v/>
      </c>
      <c r="G191" s="23">
        <f>ROUND(J190*$B$8/12,2)</f>
        <v/>
      </c>
      <c r="H191" s="23">
        <f>IF(J190&lt;=0,0,MIN(J190+G191,$B$11))</f>
        <v/>
      </c>
      <c r="I191" s="24">
        <f>MAX(0,I190+E191-F191)</f>
        <v/>
      </c>
      <c r="J191" s="24">
        <f>MAX(0,J190+G191-H191)</f>
        <v/>
      </c>
    </row>
    <row r="192">
      <c r="D192" s="22" t="n">
        <v>186</v>
      </c>
      <c r="E192" s="23">
        <f>ROUND(I191*$B$8/12,2)</f>
        <v/>
      </c>
      <c r="F192" s="23">
        <f>IF(I191&lt;=0,0,MIN(I191+E192,MAX($B$10,ROUND(I191*$B$9,2))))</f>
        <v/>
      </c>
      <c r="G192" s="23">
        <f>ROUND(J191*$B$8/12,2)</f>
        <v/>
      </c>
      <c r="H192" s="23">
        <f>IF(J191&lt;=0,0,MIN(J191+G192,$B$11))</f>
        <v/>
      </c>
      <c r="I192" s="24">
        <f>MAX(0,I191+E192-F192)</f>
        <v/>
      </c>
      <c r="J192" s="24">
        <f>MAX(0,J191+G192-H192)</f>
        <v/>
      </c>
    </row>
    <row r="193">
      <c r="D193" s="22" t="n">
        <v>187</v>
      </c>
      <c r="E193" s="23">
        <f>ROUND(I192*$B$8/12,2)</f>
        <v/>
      </c>
      <c r="F193" s="23">
        <f>IF(I192&lt;=0,0,MIN(I192+E193,MAX($B$10,ROUND(I192*$B$9,2))))</f>
        <v/>
      </c>
      <c r="G193" s="23">
        <f>ROUND(J192*$B$8/12,2)</f>
        <v/>
      </c>
      <c r="H193" s="23">
        <f>IF(J192&lt;=0,0,MIN(J192+G193,$B$11))</f>
        <v/>
      </c>
      <c r="I193" s="24">
        <f>MAX(0,I192+E193-F193)</f>
        <v/>
      </c>
      <c r="J193" s="24">
        <f>MAX(0,J192+G193-H193)</f>
        <v/>
      </c>
    </row>
    <row r="194">
      <c r="D194" s="22" t="n">
        <v>188</v>
      </c>
      <c r="E194" s="23">
        <f>ROUND(I193*$B$8/12,2)</f>
        <v/>
      </c>
      <c r="F194" s="23">
        <f>IF(I193&lt;=0,0,MIN(I193+E194,MAX($B$10,ROUND(I193*$B$9,2))))</f>
        <v/>
      </c>
      <c r="G194" s="23">
        <f>ROUND(J193*$B$8/12,2)</f>
        <v/>
      </c>
      <c r="H194" s="23">
        <f>IF(J193&lt;=0,0,MIN(J193+G194,$B$11))</f>
        <v/>
      </c>
      <c r="I194" s="24">
        <f>MAX(0,I193+E194-F194)</f>
        <v/>
      </c>
      <c r="J194" s="24">
        <f>MAX(0,J193+G194-H194)</f>
        <v/>
      </c>
    </row>
    <row r="195">
      <c r="D195" s="22" t="n">
        <v>189</v>
      </c>
      <c r="E195" s="23">
        <f>ROUND(I194*$B$8/12,2)</f>
        <v/>
      </c>
      <c r="F195" s="23">
        <f>IF(I194&lt;=0,0,MIN(I194+E195,MAX($B$10,ROUND(I194*$B$9,2))))</f>
        <v/>
      </c>
      <c r="G195" s="23">
        <f>ROUND(J194*$B$8/12,2)</f>
        <v/>
      </c>
      <c r="H195" s="23">
        <f>IF(J194&lt;=0,0,MIN(J194+G195,$B$11))</f>
        <v/>
      </c>
      <c r="I195" s="24">
        <f>MAX(0,I194+E195-F195)</f>
        <v/>
      </c>
      <c r="J195" s="24">
        <f>MAX(0,J194+G195-H195)</f>
        <v/>
      </c>
    </row>
    <row r="196">
      <c r="D196" s="22" t="n">
        <v>190</v>
      </c>
      <c r="E196" s="23">
        <f>ROUND(I195*$B$8/12,2)</f>
        <v/>
      </c>
      <c r="F196" s="23">
        <f>IF(I195&lt;=0,0,MIN(I195+E196,MAX($B$10,ROUND(I195*$B$9,2))))</f>
        <v/>
      </c>
      <c r="G196" s="23">
        <f>ROUND(J195*$B$8/12,2)</f>
        <v/>
      </c>
      <c r="H196" s="23">
        <f>IF(J195&lt;=0,0,MIN(J195+G196,$B$11))</f>
        <v/>
      </c>
      <c r="I196" s="24">
        <f>MAX(0,I195+E196-F196)</f>
        <v/>
      </c>
      <c r="J196" s="24">
        <f>MAX(0,J195+G196-H196)</f>
        <v/>
      </c>
    </row>
    <row r="197">
      <c r="D197" s="22" t="n">
        <v>191</v>
      </c>
      <c r="E197" s="23">
        <f>ROUND(I196*$B$8/12,2)</f>
        <v/>
      </c>
      <c r="F197" s="23">
        <f>IF(I196&lt;=0,0,MIN(I196+E197,MAX($B$10,ROUND(I196*$B$9,2))))</f>
        <v/>
      </c>
      <c r="G197" s="23">
        <f>ROUND(J196*$B$8/12,2)</f>
        <v/>
      </c>
      <c r="H197" s="23">
        <f>IF(J196&lt;=0,0,MIN(J196+G197,$B$11))</f>
        <v/>
      </c>
      <c r="I197" s="24">
        <f>MAX(0,I196+E197-F197)</f>
        <v/>
      </c>
      <c r="J197" s="24">
        <f>MAX(0,J196+G197-H197)</f>
        <v/>
      </c>
    </row>
    <row r="198">
      <c r="D198" s="22" t="n">
        <v>192</v>
      </c>
      <c r="E198" s="23">
        <f>ROUND(I197*$B$8/12,2)</f>
        <v/>
      </c>
      <c r="F198" s="23">
        <f>IF(I197&lt;=0,0,MIN(I197+E198,MAX($B$10,ROUND(I197*$B$9,2))))</f>
        <v/>
      </c>
      <c r="G198" s="23">
        <f>ROUND(J197*$B$8/12,2)</f>
        <v/>
      </c>
      <c r="H198" s="23">
        <f>IF(J197&lt;=0,0,MIN(J197+G198,$B$11))</f>
        <v/>
      </c>
      <c r="I198" s="24">
        <f>MAX(0,I197+E198-F198)</f>
        <v/>
      </c>
      <c r="J198" s="24">
        <f>MAX(0,J197+G198-H198)</f>
        <v/>
      </c>
    </row>
    <row r="199">
      <c r="D199" s="22" t="n">
        <v>193</v>
      </c>
      <c r="E199" s="23">
        <f>ROUND(I198*$B$8/12,2)</f>
        <v/>
      </c>
      <c r="F199" s="23">
        <f>IF(I198&lt;=0,0,MIN(I198+E199,MAX($B$10,ROUND(I198*$B$9,2))))</f>
        <v/>
      </c>
      <c r="G199" s="23">
        <f>ROUND(J198*$B$8/12,2)</f>
        <v/>
      </c>
      <c r="H199" s="23">
        <f>IF(J198&lt;=0,0,MIN(J198+G199,$B$11))</f>
        <v/>
      </c>
      <c r="I199" s="24">
        <f>MAX(0,I198+E199-F199)</f>
        <v/>
      </c>
      <c r="J199" s="24">
        <f>MAX(0,J198+G199-H199)</f>
        <v/>
      </c>
    </row>
    <row r="200">
      <c r="D200" s="22" t="n">
        <v>194</v>
      </c>
      <c r="E200" s="23">
        <f>ROUND(I199*$B$8/12,2)</f>
        <v/>
      </c>
      <c r="F200" s="23">
        <f>IF(I199&lt;=0,0,MIN(I199+E200,MAX($B$10,ROUND(I199*$B$9,2))))</f>
        <v/>
      </c>
      <c r="G200" s="23">
        <f>ROUND(J199*$B$8/12,2)</f>
        <v/>
      </c>
      <c r="H200" s="23">
        <f>IF(J199&lt;=0,0,MIN(J199+G200,$B$11))</f>
        <v/>
      </c>
      <c r="I200" s="24">
        <f>MAX(0,I199+E200-F200)</f>
        <v/>
      </c>
      <c r="J200" s="24">
        <f>MAX(0,J199+G200-H200)</f>
        <v/>
      </c>
    </row>
    <row r="201">
      <c r="D201" s="22" t="n">
        <v>195</v>
      </c>
      <c r="E201" s="23">
        <f>ROUND(I200*$B$8/12,2)</f>
        <v/>
      </c>
      <c r="F201" s="23">
        <f>IF(I200&lt;=0,0,MIN(I200+E201,MAX($B$10,ROUND(I200*$B$9,2))))</f>
        <v/>
      </c>
      <c r="G201" s="23">
        <f>ROUND(J200*$B$8/12,2)</f>
        <v/>
      </c>
      <c r="H201" s="23">
        <f>IF(J200&lt;=0,0,MIN(J200+G201,$B$11))</f>
        <v/>
      </c>
      <c r="I201" s="24">
        <f>MAX(0,I200+E201-F201)</f>
        <v/>
      </c>
      <c r="J201" s="24">
        <f>MAX(0,J200+G201-H201)</f>
        <v/>
      </c>
    </row>
    <row r="202">
      <c r="D202" s="22" t="n">
        <v>196</v>
      </c>
      <c r="E202" s="23">
        <f>ROUND(I201*$B$8/12,2)</f>
        <v/>
      </c>
      <c r="F202" s="23">
        <f>IF(I201&lt;=0,0,MIN(I201+E202,MAX($B$10,ROUND(I201*$B$9,2))))</f>
        <v/>
      </c>
      <c r="G202" s="23">
        <f>ROUND(J201*$B$8/12,2)</f>
        <v/>
      </c>
      <c r="H202" s="23">
        <f>IF(J201&lt;=0,0,MIN(J201+G202,$B$11))</f>
        <v/>
      </c>
      <c r="I202" s="24">
        <f>MAX(0,I201+E202-F202)</f>
        <v/>
      </c>
      <c r="J202" s="24">
        <f>MAX(0,J201+G202-H202)</f>
        <v/>
      </c>
    </row>
    <row r="203">
      <c r="D203" s="22" t="n">
        <v>197</v>
      </c>
      <c r="E203" s="23">
        <f>ROUND(I202*$B$8/12,2)</f>
        <v/>
      </c>
      <c r="F203" s="23">
        <f>IF(I202&lt;=0,0,MIN(I202+E203,MAX($B$10,ROUND(I202*$B$9,2))))</f>
        <v/>
      </c>
      <c r="G203" s="23">
        <f>ROUND(J202*$B$8/12,2)</f>
        <v/>
      </c>
      <c r="H203" s="23">
        <f>IF(J202&lt;=0,0,MIN(J202+G203,$B$11))</f>
        <v/>
      </c>
      <c r="I203" s="24">
        <f>MAX(0,I202+E203-F203)</f>
        <v/>
      </c>
      <c r="J203" s="24">
        <f>MAX(0,J202+G203-H203)</f>
        <v/>
      </c>
    </row>
    <row r="204">
      <c r="D204" s="22" t="n">
        <v>198</v>
      </c>
      <c r="E204" s="23">
        <f>ROUND(I203*$B$8/12,2)</f>
        <v/>
      </c>
      <c r="F204" s="23">
        <f>IF(I203&lt;=0,0,MIN(I203+E204,MAX($B$10,ROUND(I203*$B$9,2))))</f>
        <v/>
      </c>
      <c r="G204" s="23">
        <f>ROUND(J203*$B$8/12,2)</f>
        <v/>
      </c>
      <c r="H204" s="23">
        <f>IF(J203&lt;=0,0,MIN(J203+G204,$B$11))</f>
        <v/>
      </c>
      <c r="I204" s="24">
        <f>MAX(0,I203+E204-F204)</f>
        <v/>
      </c>
      <c r="J204" s="24">
        <f>MAX(0,J203+G204-H204)</f>
        <v/>
      </c>
    </row>
    <row r="205">
      <c r="D205" s="22" t="n">
        <v>199</v>
      </c>
      <c r="E205" s="23">
        <f>ROUND(I204*$B$8/12,2)</f>
        <v/>
      </c>
      <c r="F205" s="23">
        <f>IF(I204&lt;=0,0,MIN(I204+E205,MAX($B$10,ROUND(I204*$B$9,2))))</f>
        <v/>
      </c>
      <c r="G205" s="23">
        <f>ROUND(J204*$B$8/12,2)</f>
        <v/>
      </c>
      <c r="H205" s="23">
        <f>IF(J204&lt;=0,0,MIN(J204+G205,$B$11))</f>
        <v/>
      </c>
      <c r="I205" s="24">
        <f>MAX(0,I204+E205-F205)</f>
        <v/>
      </c>
      <c r="J205" s="24">
        <f>MAX(0,J204+G205-H205)</f>
        <v/>
      </c>
    </row>
    <row r="206">
      <c r="D206" s="22" t="n">
        <v>200</v>
      </c>
      <c r="E206" s="23">
        <f>ROUND(I205*$B$8/12,2)</f>
        <v/>
      </c>
      <c r="F206" s="23">
        <f>IF(I205&lt;=0,0,MIN(I205+E206,MAX($B$10,ROUND(I205*$B$9,2))))</f>
        <v/>
      </c>
      <c r="G206" s="23">
        <f>ROUND(J205*$B$8/12,2)</f>
        <v/>
      </c>
      <c r="H206" s="23">
        <f>IF(J205&lt;=0,0,MIN(J205+G206,$B$11))</f>
        <v/>
      </c>
      <c r="I206" s="24">
        <f>MAX(0,I205+E206-F206)</f>
        <v/>
      </c>
      <c r="J206" s="24">
        <f>MAX(0,J205+G206-H206)</f>
        <v/>
      </c>
    </row>
    <row r="207">
      <c r="D207" s="22" t="n">
        <v>201</v>
      </c>
      <c r="E207" s="23">
        <f>ROUND(I206*$B$8/12,2)</f>
        <v/>
      </c>
      <c r="F207" s="23">
        <f>IF(I206&lt;=0,0,MIN(I206+E207,MAX($B$10,ROUND(I206*$B$9,2))))</f>
        <v/>
      </c>
      <c r="G207" s="23">
        <f>ROUND(J206*$B$8/12,2)</f>
        <v/>
      </c>
      <c r="H207" s="23">
        <f>IF(J206&lt;=0,0,MIN(J206+G207,$B$11))</f>
        <v/>
      </c>
      <c r="I207" s="24">
        <f>MAX(0,I206+E207-F207)</f>
        <v/>
      </c>
      <c r="J207" s="24">
        <f>MAX(0,J206+G207-H207)</f>
        <v/>
      </c>
    </row>
    <row r="208">
      <c r="D208" s="22" t="n">
        <v>202</v>
      </c>
      <c r="E208" s="23">
        <f>ROUND(I207*$B$8/12,2)</f>
        <v/>
      </c>
      <c r="F208" s="23">
        <f>IF(I207&lt;=0,0,MIN(I207+E208,MAX($B$10,ROUND(I207*$B$9,2))))</f>
        <v/>
      </c>
      <c r="G208" s="23">
        <f>ROUND(J207*$B$8/12,2)</f>
        <v/>
      </c>
      <c r="H208" s="23">
        <f>IF(J207&lt;=0,0,MIN(J207+G208,$B$11))</f>
        <v/>
      </c>
      <c r="I208" s="24">
        <f>MAX(0,I207+E208-F208)</f>
        <v/>
      </c>
      <c r="J208" s="24">
        <f>MAX(0,J207+G208-H208)</f>
        <v/>
      </c>
    </row>
    <row r="209">
      <c r="D209" s="22" t="n">
        <v>203</v>
      </c>
      <c r="E209" s="23">
        <f>ROUND(I208*$B$8/12,2)</f>
        <v/>
      </c>
      <c r="F209" s="23">
        <f>IF(I208&lt;=0,0,MIN(I208+E209,MAX($B$10,ROUND(I208*$B$9,2))))</f>
        <v/>
      </c>
      <c r="G209" s="23">
        <f>ROUND(J208*$B$8/12,2)</f>
        <v/>
      </c>
      <c r="H209" s="23">
        <f>IF(J208&lt;=0,0,MIN(J208+G209,$B$11))</f>
        <v/>
      </c>
      <c r="I209" s="24">
        <f>MAX(0,I208+E209-F209)</f>
        <v/>
      </c>
      <c r="J209" s="24">
        <f>MAX(0,J208+G209-H209)</f>
        <v/>
      </c>
    </row>
    <row r="210">
      <c r="D210" s="22" t="n">
        <v>204</v>
      </c>
      <c r="E210" s="23">
        <f>ROUND(I209*$B$8/12,2)</f>
        <v/>
      </c>
      <c r="F210" s="23">
        <f>IF(I209&lt;=0,0,MIN(I209+E210,MAX($B$10,ROUND(I209*$B$9,2))))</f>
        <v/>
      </c>
      <c r="G210" s="23">
        <f>ROUND(J209*$B$8/12,2)</f>
        <v/>
      </c>
      <c r="H210" s="23">
        <f>IF(J209&lt;=0,0,MIN(J209+G210,$B$11))</f>
        <v/>
      </c>
      <c r="I210" s="24">
        <f>MAX(0,I209+E210-F210)</f>
        <v/>
      </c>
      <c r="J210" s="24">
        <f>MAX(0,J209+G210-H210)</f>
        <v/>
      </c>
    </row>
    <row r="211">
      <c r="D211" s="22" t="n">
        <v>205</v>
      </c>
      <c r="E211" s="23">
        <f>ROUND(I210*$B$8/12,2)</f>
        <v/>
      </c>
      <c r="F211" s="23">
        <f>IF(I210&lt;=0,0,MIN(I210+E211,MAX($B$10,ROUND(I210*$B$9,2))))</f>
        <v/>
      </c>
      <c r="G211" s="23">
        <f>ROUND(J210*$B$8/12,2)</f>
        <v/>
      </c>
      <c r="H211" s="23">
        <f>IF(J210&lt;=0,0,MIN(J210+G211,$B$11))</f>
        <v/>
      </c>
      <c r="I211" s="24">
        <f>MAX(0,I210+E211-F211)</f>
        <v/>
      </c>
      <c r="J211" s="24">
        <f>MAX(0,J210+G211-H211)</f>
        <v/>
      </c>
    </row>
    <row r="212">
      <c r="D212" s="22" t="n">
        <v>206</v>
      </c>
      <c r="E212" s="23">
        <f>ROUND(I211*$B$8/12,2)</f>
        <v/>
      </c>
      <c r="F212" s="23">
        <f>IF(I211&lt;=0,0,MIN(I211+E212,MAX($B$10,ROUND(I211*$B$9,2))))</f>
        <v/>
      </c>
      <c r="G212" s="23">
        <f>ROUND(J211*$B$8/12,2)</f>
        <v/>
      </c>
      <c r="H212" s="23">
        <f>IF(J211&lt;=0,0,MIN(J211+G212,$B$11))</f>
        <v/>
      </c>
      <c r="I212" s="24">
        <f>MAX(0,I211+E212-F212)</f>
        <v/>
      </c>
      <c r="J212" s="24">
        <f>MAX(0,J211+G212-H212)</f>
        <v/>
      </c>
    </row>
    <row r="213">
      <c r="D213" s="22" t="n">
        <v>207</v>
      </c>
      <c r="E213" s="23">
        <f>ROUND(I212*$B$8/12,2)</f>
        <v/>
      </c>
      <c r="F213" s="23">
        <f>IF(I212&lt;=0,0,MIN(I212+E213,MAX($B$10,ROUND(I212*$B$9,2))))</f>
        <v/>
      </c>
      <c r="G213" s="23">
        <f>ROUND(J212*$B$8/12,2)</f>
        <v/>
      </c>
      <c r="H213" s="23">
        <f>IF(J212&lt;=0,0,MIN(J212+G213,$B$11))</f>
        <v/>
      </c>
      <c r="I213" s="24">
        <f>MAX(0,I212+E213-F213)</f>
        <v/>
      </c>
      <c r="J213" s="24">
        <f>MAX(0,J212+G213-H213)</f>
        <v/>
      </c>
    </row>
    <row r="214">
      <c r="D214" s="22" t="n">
        <v>208</v>
      </c>
      <c r="E214" s="23">
        <f>ROUND(I213*$B$8/12,2)</f>
        <v/>
      </c>
      <c r="F214" s="23">
        <f>IF(I213&lt;=0,0,MIN(I213+E214,MAX($B$10,ROUND(I213*$B$9,2))))</f>
        <v/>
      </c>
      <c r="G214" s="23">
        <f>ROUND(J213*$B$8/12,2)</f>
        <v/>
      </c>
      <c r="H214" s="23">
        <f>IF(J213&lt;=0,0,MIN(J213+G214,$B$11))</f>
        <v/>
      </c>
      <c r="I214" s="24">
        <f>MAX(0,I213+E214-F214)</f>
        <v/>
      </c>
      <c r="J214" s="24">
        <f>MAX(0,J213+G214-H214)</f>
        <v/>
      </c>
    </row>
    <row r="215">
      <c r="D215" s="22" t="n">
        <v>209</v>
      </c>
      <c r="E215" s="23">
        <f>ROUND(I214*$B$8/12,2)</f>
        <v/>
      </c>
      <c r="F215" s="23">
        <f>IF(I214&lt;=0,0,MIN(I214+E215,MAX($B$10,ROUND(I214*$B$9,2))))</f>
        <v/>
      </c>
      <c r="G215" s="23">
        <f>ROUND(J214*$B$8/12,2)</f>
        <v/>
      </c>
      <c r="H215" s="23">
        <f>IF(J214&lt;=0,0,MIN(J214+G215,$B$11))</f>
        <v/>
      </c>
      <c r="I215" s="24">
        <f>MAX(0,I214+E215-F215)</f>
        <v/>
      </c>
      <c r="J215" s="24">
        <f>MAX(0,J214+G215-H215)</f>
        <v/>
      </c>
    </row>
    <row r="216">
      <c r="D216" s="22" t="n">
        <v>210</v>
      </c>
      <c r="E216" s="23">
        <f>ROUND(I215*$B$8/12,2)</f>
        <v/>
      </c>
      <c r="F216" s="23">
        <f>IF(I215&lt;=0,0,MIN(I215+E216,MAX($B$10,ROUND(I215*$B$9,2))))</f>
        <v/>
      </c>
      <c r="G216" s="23">
        <f>ROUND(J215*$B$8/12,2)</f>
        <v/>
      </c>
      <c r="H216" s="23">
        <f>IF(J215&lt;=0,0,MIN(J215+G216,$B$11))</f>
        <v/>
      </c>
      <c r="I216" s="24">
        <f>MAX(0,I215+E216-F216)</f>
        <v/>
      </c>
      <c r="J216" s="24">
        <f>MAX(0,J215+G216-H216)</f>
        <v/>
      </c>
    </row>
    <row r="217">
      <c r="D217" s="22" t="n">
        <v>211</v>
      </c>
      <c r="E217" s="23">
        <f>ROUND(I216*$B$8/12,2)</f>
        <v/>
      </c>
      <c r="F217" s="23">
        <f>IF(I216&lt;=0,0,MIN(I216+E217,MAX($B$10,ROUND(I216*$B$9,2))))</f>
        <v/>
      </c>
      <c r="G217" s="23">
        <f>ROUND(J216*$B$8/12,2)</f>
        <v/>
      </c>
      <c r="H217" s="23">
        <f>IF(J216&lt;=0,0,MIN(J216+G217,$B$11))</f>
        <v/>
      </c>
      <c r="I217" s="24">
        <f>MAX(0,I216+E217-F217)</f>
        <v/>
      </c>
      <c r="J217" s="24">
        <f>MAX(0,J216+G217-H217)</f>
        <v/>
      </c>
    </row>
    <row r="218">
      <c r="D218" s="22" t="n">
        <v>212</v>
      </c>
      <c r="E218" s="23">
        <f>ROUND(I217*$B$8/12,2)</f>
        <v/>
      </c>
      <c r="F218" s="23">
        <f>IF(I217&lt;=0,0,MIN(I217+E218,MAX($B$10,ROUND(I217*$B$9,2))))</f>
        <v/>
      </c>
      <c r="G218" s="23">
        <f>ROUND(J217*$B$8/12,2)</f>
        <v/>
      </c>
      <c r="H218" s="23">
        <f>IF(J217&lt;=0,0,MIN(J217+G218,$B$11))</f>
        <v/>
      </c>
      <c r="I218" s="24">
        <f>MAX(0,I217+E218-F218)</f>
        <v/>
      </c>
      <c r="J218" s="24">
        <f>MAX(0,J217+G218-H218)</f>
        <v/>
      </c>
    </row>
    <row r="219">
      <c r="D219" s="22" t="n">
        <v>213</v>
      </c>
      <c r="E219" s="23">
        <f>ROUND(I218*$B$8/12,2)</f>
        <v/>
      </c>
      <c r="F219" s="23">
        <f>IF(I218&lt;=0,0,MIN(I218+E219,MAX($B$10,ROUND(I218*$B$9,2))))</f>
        <v/>
      </c>
      <c r="G219" s="23">
        <f>ROUND(J218*$B$8/12,2)</f>
        <v/>
      </c>
      <c r="H219" s="23">
        <f>IF(J218&lt;=0,0,MIN(J218+G219,$B$11))</f>
        <v/>
      </c>
      <c r="I219" s="24">
        <f>MAX(0,I218+E219-F219)</f>
        <v/>
      </c>
      <c r="J219" s="24">
        <f>MAX(0,J218+G219-H219)</f>
        <v/>
      </c>
    </row>
    <row r="220">
      <c r="D220" s="22" t="n">
        <v>214</v>
      </c>
      <c r="E220" s="23">
        <f>ROUND(I219*$B$8/12,2)</f>
        <v/>
      </c>
      <c r="F220" s="23">
        <f>IF(I219&lt;=0,0,MIN(I219+E220,MAX($B$10,ROUND(I219*$B$9,2))))</f>
        <v/>
      </c>
      <c r="G220" s="23">
        <f>ROUND(J219*$B$8/12,2)</f>
        <v/>
      </c>
      <c r="H220" s="23">
        <f>IF(J219&lt;=0,0,MIN(J219+G220,$B$11))</f>
        <v/>
      </c>
      <c r="I220" s="24">
        <f>MAX(0,I219+E220-F220)</f>
        <v/>
      </c>
      <c r="J220" s="24">
        <f>MAX(0,J219+G220-H220)</f>
        <v/>
      </c>
    </row>
    <row r="221">
      <c r="D221" s="22" t="n">
        <v>215</v>
      </c>
      <c r="E221" s="23">
        <f>ROUND(I220*$B$8/12,2)</f>
        <v/>
      </c>
      <c r="F221" s="23">
        <f>IF(I220&lt;=0,0,MIN(I220+E221,MAX($B$10,ROUND(I220*$B$9,2))))</f>
        <v/>
      </c>
      <c r="G221" s="23">
        <f>ROUND(J220*$B$8/12,2)</f>
        <v/>
      </c>
      <c r="H221" s="23">
        <f>IF(J220&lt;=0,0,MIN(J220+G221,$B$11))</f>
        <v/>
      </c>
      <c r="I221" s="24">
        <f>MAX(0,I220+E221-F221)</f>
        <v/>
      </c>
      <c r="J221" s="24">
        <f>MAX(0,J220+G221-H221)</f>
        <v/>
      </c>
    </row>
    <row r="222">
      <c r="D222" s="22" t="n">
        <v>216</v>
      </c>
      <c r="E222" s="23">
        <f>ROUND(I221*$B$8/12,2)</f>
        <v/>
      </c>
      <c r="F222" s="23">
        <f>IF(I221&lt;=0,0,MIN(I221+E222,MAX($B$10,ROUND(I221*$B$9,2))))</f>
        <v/>
      </c>
      <c r="G222" s="23">
        <f>ROUND(J221*$B$8/12,2)</f>
        <v/>
      </c>
      <c r="H222" s="23">
        <f>IF(J221&lt;=0,0,MIN(J221+G222,$B$11))</f>
        <v/>
      </c>
      <c r="I222" s="24">
        <f>MAX(0,I221+E222-F222)</f>
        <v/>
      </c>
      <c r="J222" s="24">
        <f>MAX(0,J221+G222-H222)</f>
        <v/>
      </c>
    </row>
    <row r="223">
      <c r="D223" s="22" t="n">
        <v>217</v>
      </c>
      <c r="E223" s="23">
        <f>ROUND(I222*$B$8/12,2)</f>
        <v/>
      </c>
      <c r="F223" s="23">
        <f>IF(I222&lt;=0,0,MIN(I222+E223,MAX($B$10,ROUND(I222*$B$9,2))))</f>
        <v/>
      </c>
      <c r="G223" s="23">
        <f>ROUND(J222*$B$8/12,2)</f>
        <v/>
      </c>
      <c r="H223" s="23">
        <f>IF(J222&lt;=0,0,MIN(J222+G223,$B$11))</f>
        <v/>
      </c>
      <c r="I223" s="24">
        <f>MAX(0,I222+E223-F223)</f>
        <v/>
      </c>
      <c r="J223" s="24">
        <f>MAX(0,J222+G223-H223)</f>
        <v/>
      </c>
    </row>
    <row r="224">
      <c r="D224" s="22" t="n">
        <v>218</v>
      </c>
      <c r="E224" s="23">
        <f>ROUND(I223*$B$8/12,2)</f>
        <v/>
      </c>
      <c r="F224" s="23">
        <f>IF(I223&lt;=0,0,MIN(I223+E224,MAX($B$10,ROUND(I223*$B$9,2))))</f>
        <v/>
      </c>
      <c r="G224" s="23">
        <f>ROUND(J223*$B$8/12,2)</f>
        <v/>
      </c>
      <c r="H224" s="23">
        <f>IF(J223&lt;=0,0,MIN(J223+G224,$B$11))</f>
        <v/>
      </c>
      <c r="I224" s="24">
        <f>MAX(0,I223+E224-F224)</f>
        <v/>
      </c>
      <c r="J224" s="24">
        <f>MAX(0,J223+G224-H224)</f>
        <v/>
      </c>
    </row>
    <row r="225">
      <c r="D225" s="22" t="n">
        <v>219</v>
      </c>
      <c r="E225" s="23">
        <f>ROUND(I224*$B$8/12,2)</f>
        <v/>
      </c>
      <c r="F225" s="23">
        <f>IF(I224&lt;=0,0,MIN(I224+E225,MAX($B$10,ROUND(I224*$B$9,2))))</f>
        <v/>
      </c>
      <c r="G225" s="23">
        <f>ROUND(J224*$B$8/12,2)</f>
        <v/>
      </c>
      <c r="H225" s="23">
        <f>IF(J224&lt;=0,0,MIN(J224+G225,$B$11))</f>
        <v/>
      </c>
      <c r="I225" s="24">
        <f>MAX(0,I224+E225-F225)</f>
        <v/>
      </c>
      <c r="J225" s="24">
        <f>MAX(0,J224+G225-H225)</f>
        <v/>
      </c>
    </row>
    <row r="226">
      <c r="D226" s="22" t="n">
        <v>220</v>
      </c>
      <c r="E226" s="23">
        <f>ROUND(I225*$B$8/12,2)</f>
        <v/>
      </c>
      <c r="F226" s="23">
        <f>IF(I225&lt;=0,0,MIN(I225+E226,MAX($B$10,ROUND(I225*$B$9,2))))</f>
        <v/>
      </c>
      <c r="G226" s="23">
        <f>ROUND(J225*$B$8/12,2)</f>
        <v/>
      </c>
      <c r="H226" s="23">
        <f>IF(J225&lt;=0,0,MIN(J225+G226,$B$11))</f>
        <v/>
      </c>
      <c r="I226" s="24">
        <f>MAX(0,I225+E226-F226)</f>
        <v/>
      </c>
      <c r="J226" s="24">
        <f>MAX(0,J225+G226-H226)</f>
        <v/>
      </c>
    </row>
    <row r="227">
      <c r="D227" s="22" t="n">
        <v>221</v>
      </c>
      <c r="E227" s="23">
        <f>ROUND(I226*$B$8/12,2)</f>
        <v/>
      </c>
      <c r="F227" s="23">
        <f>IF(I226&lt;=0,0,MIN(I226+E227,MAX($B$10,ROUND(I226*$B$9,2))))</f>
        <v/>
      </c>
      <c r="G227" s="23">
        <f>ROUND(J226*$B$8/12,2)</f>
        <v/>
      </c>
      <c r="H227" s="23">
        <f>IF(J226&lt;=0,0,MIN(J226+G227,$B$11))</f>
        <v/>
      </c>
      <c r="I227" s="24">
        <f>MAX(0,I226+E227-F227)</f>
        <v/>
      </c>
      <c r="J227" s="24">
        <f>MAX(0,J226+G227-H227)</f>
        <v/>
      </c>
    </row>
    <row r="228">
      <c r="D228" s="22" t="n">
        <v>222</v>
      </c>
      <c r="E228" s="23">
        <f>ROUND(I227*$B$8/12,2)</f>
        <v/>
      </c>
      <c r="F228" s="23">
        <f>IF(I227&lt;=0,0,MIN(I227+E228,MAX($B$10,ROUND(I227*$B$9,2))))</f>
        <v/>
      </c>
      <c r="G228" s="23">
        <f>ROUND(J227*$B$8/12,2)</f>
        <v/>
      </c>
      <c r="H228" s="23">
        <f>IF(J227&lt;=0,0,MIN(J227+G228,$B$11))</f>
        <v/>
      </c>
      <c r="I228" s="24">
        <f>MAX(0,I227+E228-F228)</f>
        <v/>
      </c>
      <c r="J228" s="24">
        <f>MAX(0,J227+G228-H228)</f>
        <v/>
      </c>
    </row>
    <row r="229">
      <c r="D229" s="22" t="n">
        <v>223</v>
      </c>
      <c r="E229" s="23">
        <f>ROUND(I228*$B$8/12,2)</f>
        <v/>
      </c>
      <c r="F229" s="23">
        <f>IF(I228&lt;=0,0,MIN(I228+E229,MAX($B$10,ROUND(I228*$B$9,2))))</f>
        <v/>
      </c>
      <c r="G229" s="23">
        <f>ROUND(J228*$B$8/12,2)</f>
        <v/>
      </c>
      <c r="H229" s="23">
        <f>IF(J228&lt;=0,0,MIN(J228+G229,$B$11))</f>
        <v/>
      </c>
      <c r="I229" s="24">
        <f>MAX(0,I228+E229-F229)</f>
        <v/>
      </c>
      <c r="J229" s="24">
        <f>MAX(0,J228+G229-H229)</f>
        <v/>
      </c>
    </row>
    <row r="230">
      <c r="D230" s="22" t="n">
        <v>224</v>
      </c>
      <c r="E230" s="23">
        <f>ROUND(I229*$B$8/12,2)</f>
        <v/>
      </c>
      <c r="F230" s="23">
        <f>IF(I229&lt;=0,0,MIN(I229+E230,MAX($B$10,ROUND(I229*$B$9,2))))</f>
        <v/>
      </c>
      <c r="G230" s="23">
        <f>ROUND(J229*$B$8/12,2)</f>
        <v/>
      </c>
      <c r="H230" s="23">
        <f>IF(J229&lt;=0,0,MIN(J229+G230,$B$11))</f>
        <v/>
      </c>
      <c r="I230" s="24">
        <f>MAX(0,I229+E230-F230)</f>
        <v/>
      </c>
      <c r="J230" s="24">
        <f>MAX(0,J229+G230-H230)</f>
        <v/>
      </c>
    </row>
    <row r="231">
      <c r="D231" s="22" t="n">
        <v>225</v>
      </c>
      <c r="E231" s="23">
        <f>ROUND(I230*$B$8/12,2)</f>
        <v/>
      </c>
      <c r="F231" s="23">
        <f>IF(I230&lt;=0,0,MIN(I230+E231,MAX($B$10,ROUND(I230*$B$9,2))))</f>
        <v/>
      </c>
      <c r="G231" s="23">
        <f>ROUND(J230*$B$8/12,2)</f>
        <v/>
      </c>
      <c r="H231" s="23">
        <f>IF(J230&lt;=0,0,MIN(J230+G231,$B$11))</f>
        <v/>
      </c>
      <c r="I231" s="24">
        <f>MAX(0,I230+E231-F231)</f>
        <v/>
      </c>
      <c r="J231" s="24">
        <f>MAX(0,J230+G231-H231)</f>
        <v/>
      </c>
    </row>
    <row r="232">
      <c r="D232" s="22" t="n">
        <v>226</v>
      </c>
      <c r="E232" s="23">
        <f>ROUND(I231*$B$8/12,2)</f>
        <v/>
      </c>
      <c r="F232" s="23">
        <f>IF(I231&lt;=0,0,MIN(I231+E232,MAX($B$10,ROUND(I231*$B$9,2))))</f>
        <v/>
      </c>
      <c r="G232" s="23">
        <f>ROUND(J231*$B$8/12,2)</f>
        <v/>
      </c>
      <c r="H232" s="23">
        <f>IF(J231&lt;=0,0,MIN(J231+G232,$B$11))</f>
        <v/>
      </c>
      <c r="I232" s="24">
        <f>MAX(0,I231+E232-F232)</f>
        <v/>
      </c>
      <c r="J232" s="24">
        <f>MAX(0,J231+G232-H232)</f>
        <v/>
      </c>
    </row>
    <row r="233">
      <c r="D233" s="22" t="n">
        <v>227</v>
      </c>
      <c r="E233" s="23">
        <f>ROUND(I232*$B$8/12,2)</f>
        <v/>
      </c>
      <c r="F233" s="23">
        <f>IF(I232&lt;=0,0,MIN(I232+E233,MAX($B$10,ROUND(I232*$B$9,2))))</f>
        <v/>
      </c>
      <c r="G233" s="23">
        <f>ROUND(J232*$B$8/12,2)</f>
        <v/>
      </c>
      <c r="H233" s="23">
        <f>IF(J232&lt;=0,0,MIN(J232+G233,$B$11))</f>
        <v/>
      </c>
      <c r="I233" s="24">
        <f>MAX(0,I232+E233-F233)</f>
        <v/>
      </c>
      <c r="J233" s="24">
        <f>MAX(0,J232+G233-H233)</f>
        <v/>
      </c>
    </row>
    <row r="234">
      <c r="D234" s="22" t="n">
        <v>228</v>
      </c>
      <c r="E234" s="23">
        <f>ROUND(I233*$B$8/12,2)</f>
        <v/>
      </c>
      <c r="F234" s="23">
        <f>IF(I233&lt;=0,0,MIN(I233+E234,MAX($B$10,ROUND(I233*$B$9,2))))</f>
        <v/>
      </c>
      <c r="G234" s="23">
        <f>ROUND(J233*$B$8/12,2)</f>
        <v/>
      </c>
      <c r="H234" s="23">
        <f>IF(J233&lt;=0,0,MIN(J233+G234,$B$11))</f>
        <v/>
      </c>
      <c r="I234" s="24">
        <f>MAX(0,I233+E234-F234)</f>
        <v/>
      </c>
      <c r="J234" s="24">
        <f>MAX(0,J233+G234-H234)</f>
        <v/>
      </c>
    </row>
    <row r="235">
      <c r="D235" s="22" t="n">
        <v>229</v>
      </c>
      <c r="E235" s="23">
        <f>ROUND(I234*$B$8/12,2)</f>
        <v/>
      </c>
      <c r="F235" s="23">
        <f>IF(I234&lt;=0,0,MIN(I234+E235,MAX($B$10,ROUND(I234*$B$9,2))))</f>
        <v/>
      </c>
      <c r="G235" s="23">
        <f>ROUND(J234*$B$8/12,2)</f>
        <v/>
      </c>
      <c r="H235" s="23">
        <f>IF(J234&lt;=0,0,MIN(J234+G235,$B$11))</f>
        <v/>
      </c>
      <c r="I235" s="24">
        <f>MAX(0,I234+E235-F235)</f>
        <v/>
      </c>
      <c r="J235" s="24">
        <f>MAX(0,J234+G235-H235)</f>
        <v/>
      </c>
    </row>
    <row r="236">
      <c r="D236" s="22" t="n">
        <v>230</v>
      </c>
      <c r="E236" s="23">
        <f>ROUND(I235*$B$8/12,2)</f>
        <v/>
      </c>
      <c r="F236" s="23">
        <f>IF(I235&lt;=0,0,MIN(I235+E236,MAX($B$10,ROUND(I235*$B$9,2))))</f>
        <v/>
      </c>
      <c r="G236" s="23">
        <f>ROUND(J235*$B$8/12,2)</f>
        <v/>
      </c>
      <c r="H236" s="23">
        <f>IF(J235&lt;=0,0,MIN(J235+G236,$B$11))</f>
        <v/>
      </c>
      <c r="I236" s="24">
        <f>MAX(0,I235+E236-F236)</f>
        <v/>
      </c>
      <c r="J236" s="24">
        <f>MAX(0,J235+G236-H236)</f>
        <v/>
      </c>
    </row>
    <row r="237">
      <c r="D237" s="22" t="n">
        <v>231</v>
      </c>
      <c r="E237" s="23">
        <f>ROUND(I236*$B$8/12,2)</f>
        <v/>
      </c>
      <c r="F237" s="23">
        <f>IF(I236&lt;=0,0,MIN(I236+E237,MAX($B$10,ROUND(I236*$B$9,2))))</f>
        <v/>
      </c>
      <c r="G237" s="23">
        <f>ROUND(J236*$B$8/12,2)</f>
        <v/>
      </c>
      <c r="H237" s="23">
        <f>IF(J236&lt;=0,0,MIN(J236+G237,$B$11))</f>
        <v/>
      </c>
      <c r="I237" s="24">
        <f>MAX(0,I236+E237-F237)</f>
        <v/>
      </c>
      <c r="J237" s="24">
        <f>MAX(0,J236+G237-H237)</f>
        <v/>
      </c>
    </row>
    <row r="238">
      <c r="D238" s="22" t="n">
        <v>232</v>
      </c>
      <c r="E238" s="23">
        <f>ROUND(I237*$B$8/12,2)</f>
        <v/>
      </c>
      <c r="F238" s="23">
        <f>IF(I237&lt;=0,0,MIN(I237+E238,MAX($B$10,ROUND(I237*$B$9,2))))</f>
        <v/>
      </c>
      <c r="G238" s="23">
        <f>ROUND(J237*$B$8/12,2)</f>
        <v/>
      </c>
      <c r="H238" s="23">
        <f>IF(J237&lt;=0,0,MIN(J237+G238,$B$11))</f>
        <v/>
      </c>
      <c r="I238" s="24">
        <f>MAX(0,I237+E238-F238)</f>
        <v/>
      </c>
      <c r="J238" s="24">
        <f>MAX(0,J237+G238-H238)</f>
        <v/>
      </c>
    </row>
    <row r="239">
      <c r="D239" s="22" t="n">
        <v>233</v>
      </c>
      <c r="E239" s="23">
        <f>ROUND(I238*$B$8/12,2)</f>
        <v/>
      </c>
      <c r="F239" s="23">
        <f>IF(I238&lt;=0,0,MIN(I238+E239,MAX($B$10,ROUND(I238*$B$9,2))))</f>
        <v/>
      </c>
      <c r="G239" s="23">
        <f>ROUND(J238*$B$8/12,2)</f>
        <v/>
      </c>
      <c r="H239" s="23">
        <f>IF(J238&lt;=0,0,MIN(J238+G239,$B$11))</f>
        <v/>
      </c>
      <c r="I239" s="24">
        <f>MAX(0,I238+E239-F239)</f>
        <v/>
      </c>
      <c r="J239" s="24">
        <f>MAX(0,J238+G239-H239)</f>
        <v/>
      </c>
    </row>
    <row r="240">
      <c r="D240" s="22" t="n">
        <v>234</v>
      </c>
      <c r="E240" s="23">
        <f>ROUND(I239*$B$8/12,2)</f>
        <v/>
      </c>
      <c r="F240" s="23">
        <f>IF(I239&lt;=0,0,MIN(I239+E240,MAX($B$10,ROUND(I239*$B$9,2))))</f>
        <v/>
      </c>
      <c r="G240" s="23">
        <f>ROUND(J239*$B$8/12,2)</f>
        <v/>
      </c>
      <c r="H240" s="23">
        <f>IF(J239&lt;=0,0,MIN(J239+G240,$B$11))</f>
        <v/>
      </c>
      <c r="I240" s="24">
        <f>MAX(0,I239+E240-F240)</f>
        <v/>
      </c>
      <c r="J240" s="24">
        <f>MAX(0,J239+G240-H240)</f>
        <v/>
      </c>
    </row>
    <row r="241">
      <c r="D241" s="22" t="n">
        <v>235</v>
      </c>
      <c r="E241" s="23">
        <f>ROUND(I240*$B$8/12,2)</f>
        <v/>
      </c>
      <c r="F241" s="23">
        <f>IF(I240&lt;=0,0,MIN(I240+E241,MAX($B$10,ROUND(I240*$B$9,2))))</f>
        <v/>
      </c>
      <c r="G241" s="23">
        <f>ROUND(J240*$B$8/12,2)</f>
        <v/>
      </c>
      <c r="H241" s="23">
        <f>IF(J240&lt;=0,0,MIN(J240+G241,$B$11))</f>
        <v/>
      </c>
      <c r="I241" s="24">
        <f>MAX(0,I240+E241-F241)</f>
        <v/>
      </c>
      <c r="J241" s="24">
        <f>MAX(0,J240+G241-H241)</f>
        <v/>
      </c>
    </row>
    <row r="242">
      <c r="D242" s="22" t="n">
        <v>236</v>
      </c>
      <c r="E242" s="23">
        <f>ROUND(I241*$B$8/12,2)</f>
        <v/>
      </c>
      <c r="F242" s="23">
        <f>IF(I241&lt;=0,0,MIN(I241+E242,MAX($B$10,ROUND(I241*$B$9,2))))</f>
        <v/>
      </c>
      <c r="G242" s="23">
        <f>ROUND(J241*$B$8/12,2)</f>
        <v/>
      </c>
      <c r="H242" s="23">
        <f>IF(J241&lt;=0,0,MIN(J241+G242,$B$11))</f>
        <v/>
      </c>
      <c r="I242" s="24">
        <f>MAX(0,I241+E242-F242)</f>
        <v/>
      </c>
      <c r="J242" s="24">
        <f>MAX(0,J241+G242-H242)</f>
        <v/>
      </c>
    </row>
    <row r="243">
      <c r="D243" s="22" t="n">
        <v>237</v>
      </c>
      <c r="E243" s="23">
        <f>ROUND(I242*$B$8/12,2)</f>
        <v/>
      </c>
      <c r="F243" s="23">
        <f>IF(I242&lt;=0,0,MIN(I242+E243,MAX($B$10,ROUND(I242*$B$9,2))))</f>
        <v/>
      </c>
      <c r="G243" s="23">
        <f>ROUND(J242*$B$8/12,2)</f>
        <v/>
      </c>
      <c r="H243" s="23">
        <f>IF(J242&lt;=0,0,MIN(J242+G243,$B$11))</f>
        <v/>
      </c>
      <c r="I243" s="24">
        <f>MAX(0,I242+E243-F243)</f>
        <v/>
      </c>
      <c r="J243" s="24">
        <f>MAX(0,J242+G243-H243)</f>
        <v/>
      </c>
    </row>
    <row r="244">
      <c r="D244" s="22" t="n">
        <v>238</v>
      </c>
      <c r="E244" s="23">
        <f>ROUND(I243*$B$8/12,2)</f>
        <v/>
      </c>
      <c r="F244" s="23">
        <f>IF(I243&lt;=0,0,MIN(I243+E244,MAX($B$10,ROUND(I243*$B$9,2))))</f>
        <v/>
      </c>
      <c r="G244" s="23">
        <f>ROUND(J243*$B$8/12,2)</f>
        <v/>
      </c>
      <c r="H244" s="23">
        <f>IF(J243&lt;=0,0,MIN(J243+G244,$B$11))</f>
        <v/>
      </c>
      <c r="I244" s="24">
        <f>MAX(0,I243+E244-F244)</f>
        <v/>
      </c>
      <c r="J244" s="24">
        <f>MAX(0,J243+G244-H244)</f>
        <v/>
      </c>
    </row>
    <row r="245">
      <c r="D245" s="22" t="n">
        <v>239</v>
      </c>
      <c r="E245" s="23">
        <f>ROUND(I244*$B$8/12,2)</f>
        <v/>
      </c>
      <c r="F245" s="23">
        <f>IF(I244&lt;=0,0,MIN(I244+E245,MAX($B$10,ROUND(I244*$B$9,2))))</f>
        <v/>
      </c>
      <c r="G245" s="23">
        <f>ROUND(J244*$B$8/12,2)</f>
        <v/>
      </c>
      <c r="H245" s="23">
        <f>IF(J244&lt;=0,0,MIN(J244+G245,$B$11))</f>
        <v/>
      </c>
      <c r="I245" s="24">
        <f>MAX(0,I244+E245-F245)</f>
        <v/>
      </c>
      <c r="J245" s="24">
        <f>MAX(0,J244+G245-H245)</f>
        <v/>
      </c>
    </row>
    <row r="246">
      <c r="D246" s="22" t="n">
        <v>240</v>
      </c>
      <c r="E246" s="23">
        <f>ROUND(I245*$B$8/12,2)</f>
        <v/>
      </c>
      <c r="F246" s="23">
        <f>IF(I245&lt;=0,0,MIN(I245+E246,MAX($B$10,ROUND(I245*$B$9,2))))</f>
        <v/>
      </c>
      <c r="G246" s="23">
        <f>ROUND(J245*$B$8/12,2)</f>
        <v/>
      </c>
      <c r="H246" s="23">
        <f>IF(J245&lt;=0,0,MIN(J245+G246,$B$11))</f>
        <v/>
      </c>
      <c r="I246" s="24">
        <f>MAX(0,I245+E246-F246)</f>
        <v/>
      </c>
      <c r="J246" s="24">
        <f>MAX(0,J245+G246-H246)</f>
        <v/>
      </c>
    </row>
    <row r="247">
      <c r="D247" s="22" t="n">
        <v>241</v>
      </c>
      <c r="E247" s="23">
        <f>ROUND(I246*$B$8/12,2)</f>
        <v/>
      </c>
      <c r="F247" s="23">
        <f>IF(I246&lt;=0,0,MIN(I246+E247,MAX($B$10,ROUND(I246*$B$9,2))))</f>
        <v/>
      </c>
      <c r="G247" s="23">
        <f>ROUND(J246*$B$8/12,2)</f>
        <v/>
      </c>
      <c r="H247" s="23">
        <f>IF(J246&lt;=0,0,MIN(J246+G247,$B$11))</f>
        <v/>
      </c>
      <c r="I247" s="24">
        <f>MAX(0,I246+E247-F247)</f>
        <v/>
      </c>
      <c r="J247" s="24">
        <f>MAX(0,J246+G247-H247)</f>
        <v/>
      </c>
    </row>
    <row r="248">
      <c r="D248" s="22" t="n">
        <v>242</v>
      </c>
      <c r="E248" s="23">
        <f>ROUND(I247*$B$8/12,2)</f>
        <v/>
      </c>
      <c r="F248" s="23">
        <f>IF(I247&lt;=0,0,MIN(I247+E248,MAX($B$10,ROUND(I247*$B$9,2))))</f>
        <v/>
      </c>
      <c r="G248" s="23">
        <f>ROUND(J247*$B$8/12,2)</f>
        <v/>
      </c>
      <c r="H248" s="23">
        <f>IF(J247&lt;=0,0,MIN(J247+G248,$B$11))</f>
        <v/>
      </c>
      <c r="I248" s="24">
        <f>MAX(0,I247+E248-F248)</f>
        <v/>
      </c>
      <c r="J248" s="24">
        <f>MAX(0,J247+G248-H248)</f>
        <v/>
      </c>
    </row>
    <row r="249">
      <c r="D249" s="22" t="n">
        <v>243</v>
      </c>
      <c r="E249" s="23">
        <f>ROUND(I248*$B$8/12,2)</f>
        <v/>
      </c>
      <c r="F249" s="23">
        <f>IF(I248&lt;=0,0,MIN(I248+E249,MAX($B$10,ROUND(I248*$B$9,2))))</f>
        <v/>
      </c>
      <c r="G249" s="23">
        <f>ROUND(J248*$B$8/12,2)</f>
        <v/>
      </c>
      <c r="H249" s="23">
        <f>IF(J248&lt;=0,0,MIN(J248+G249,$B$11))</f>
        <v/>
      </c>
      <c r="I249" s="24">
        <f>MAX(0,I248+E249-F249)</f>
        <v/>
      </c>
      <c r="J249" s="24">
        <f>MAX(0,J248+G249-H249)</f>
        <v/>
      </c>
    </row>
    <row r="250">
      <c r="D250" s="22" t="n">
        <v>244</v>
      </c>
      <c r="E250" s="23">
        <f>ROUND(I249*$B$8/12,2)</f>
        <v/>
      </c>
      <c r="F250" s="23">
        <f>IF(I249&lt;=0,0,MIN(I249+E250,MAX($B$10,ROUND(I249*$B$9,2))))</f>
        <v/>
      </c>
      <c r="G250" s="23">
        <f>ROUND(J249*$B$8/12,2)</f>
        <v/>
      </c>
      <c r="H250" s="23">
        <f>IF(J249&lt;=0,0,MIN(J249+G250,$B$11))</f>
        <v/>
      </c>
      <c r="I250" s="24">
        <f>MAX(0,I249+E250-F250)</f>
        <v/>
      </c>
      <c r="J250" s="24">
        <f>MAX(0,J249+G250-H250)</f>
        <v/>
      </c>
    </row>
    <row r="251">
      <c r="D251" s="22" t="n">
        <v>245</v>
      </c>
      <c r="E251" s="23">
        <f>ROUND(I250*$B$8/12,2)</f>
        <v/>
      </c>
      <c r="F251" s="23">
        <f>IF(I250&lt;=0,0,MIN(I250+E251,MAX($B$10,ROUND(I250*$B$9,2))))</f>
        <v/>
      </c>
      <c r="G251" s="23">
        <f>ROUND(J250*$B$8/12,2)</f>
        <v/>
      </c>
      <c r="H251" s="23">
        <f>IF(J250&lt;=0,0,MIN(J250+G251,$B$11))</f>
        <v/>
      </c>
      <c r="I251" s="24">
        <f>MAX(0,I250+E251-F251)</f>
        <v/>
      </c>
      <c r="J251" s="24">
        <f>MAX(0,J250+G251-H251)</f>
        <v/>
      </c>
    </row>
    <row r="252">
      <c r="D252" s="22" t="n">
        <v>246</v>
      </c>
      <c r="E252" s="23">
        <f>ROUND(I251*$B$8/12,2)</f>
        <v/>
      </c>
      <c r="F252" s="23">
        <f>IF(I251&lt;=0,0,MIN(I251+E252,MAX($B$10,ROUND(I251*$B$9,2))))</f>
        <v/>
      </c>
      <c r="G252" s="23">
        <f>ROUND(J251*$B$8/12,2)</f>
        <v/>
      </c>
      <c r="H252" s="23">
        <f>IF(J251&lt;=0,0,MIN(J251+G252,$B$11))</f>
        <v/>
      </c>
      <c r="I252" s="24">
        <f>MAX(0,I251+E252-F252)</f>
        <v/>
      </c>
      <c r="J252" s="24">
        <f>MAX(0,J251+G252-H252)</f>
        <v/>
      </c>
    </row>
    <row r="253">
      <c r="D253" s="22" t="n">
        <v>247</v>
      </c>
      <c r="E253" s="23">
        <f>ROUND(I252*$B$8/12,2)</f>
        <v/>
      </c>
      <c r="F253" s="23">
        <f>IF(I252&lt;=0,0,MIN(I252+E253,MAX($B$10,ROUND(I252*$B$9,2))))</f>
        <v/>
      </c>
      <c r="G253" s="23">
        <f>ROUND(J252*$B$8/12,2)</f>
        <v/>
      </c>
      <c r="H253" s="23">
        <f>IF(J252&lt;=0,0,MIN(J252+G253,$B$11))</f>
        <v/>
      </c>
      <c r="I253" s="24">
        <f>MAX(0,I252+E253-F253)</f>
        <v/>
      </c>
      <c r="J253" s="24">
        <f>MAX(0,J252+G253-H253)</f>
        <v/>
      </c>
    </row>
    <row r="254">
      <c r="D254" s="22" t="n">
        <v>248</v>
      </c>
      <c r="E254" s="23">
        <f>ROUND(I253*$B$8/12,2)</f>
        <v/>
      </c>
      <c r="F254" s="23">
        <f>IF(I253&lt;=0,0,MIN(I253+E254,MAX($B$10,ROUND(I253*$B$9,2))))</f>
        <v/>
      </c>
      <c r="G254" s="23">
        <f>ROUND(J253*$B$8/12,2)</f>
        <v/>
      </c>
      <c r="H254" s="23">
        <f>IF(J253&lt;=0,0,MIN(J253+G254,$B$11))</f>
        <v/>
      </c>
      <c r="I254" s="24">
        <f>MAX(0,I253+E254-F254)</f>
        <v/>
      </c>
      <c r="J254" s="24">
        <f>MAX(0,J253+G254-H254)</f>
        <v/>
      </c>
    </row>
    <row r="255">
      <c r="D255" s="22" t="n">
        <v>249</v>
      </c>
      <c r="E255" s="23">
        <f>ROUND(I254*$B$8/12,2)</f>
        <v/>
      </c>
      <c r="F255" s="23">
        <f>IF(I254&lt;=0,0,MIN(I254+E255,MAX($B$10,ROUND(I254*$B$9,2))))</f>
        <v/>
      </c>
      <c r="G255" s="23">
        <f>ROUND(J254*$B$8/12,2)</f>
        <v/>
      </c>
      <c r="H255" s="23">
        <f>IF(J254&lt;=0,0,MIN(J254+G255,$B$11))</f>
        <v/>
      </c>
      <c r="I255" s="24">
        <f>MAX(0,I254+E255-F255)</f>
        <v/>
      </c>
      <c r="J255" s="24">
        <f>MAX(0,J254+G255-H255)</f>
        <v/>
      </c>
    </row>
    <row r="256">
      <c r="D256" s="22" t="n">
        <v>250</v>
      </c>
      <c r="E256" s="23">
        <f>ROUND(I255*$B$8/12,2)</f>
        <v/>
      </c>
      <c r="F256" s="23">
        <f>IF(I255&lt;=0,0,MIN(I255+E256,MAX($B$10,ROUND(I255*$B$9,2))))</f>
        <v/>
      </c>
      <c r="G256" s="23">
        <f>ROUND(J255*$B$8/12,2)</f>
        <v/>
      </c>
      <c r="H256" s="23">
        <f>IF(J255&lt;=0,0,MIN(J255+G256,$B$11))</f>
        <v/>
      </c>
      <c r="I256" s="24">
        <f>MAX(0,I255+E256-F256)</f>
        <v/>
      </c>
      <c r="J256" s="24">
        <f>MAX(0,J255+G256-H256)</f>
        <v/>
      </c>
    </row>
    <row r="257">
      <c r="D257" s="22" t="n">
        <v>251</v>
      </c>
      <c r="E257" s="23">
        <f>ROUND(I256*$B$8/12,2)</f>
        <v/>
      </c>
      <c r="F257" s="23">
        <f>IF(I256&lt;=0,0,MIN(I256+E257,MAX($B$10,ROUND(I256*$B$9,2))))</f>
        <v/>
      </c>
      <c r="G257" s="23">
        <f>ROUND(J256*$B$8/12,2)</f>
        <v/>
      </c>
      <c r="H257" s="23">
        <f>IF(J256&lt;=0,0,MIN(J256+G257,$B$11))</f>
        <v/>
      </c>
      <c r="I257" s="24">
        <f>MAX(0,I256+E257-F257)</f>
        <v/>
      </c>
      <c r="J257" s="24">
        <f>MAX(0,J256+G257-H257)</f>
        <v/>
      </c>
    </row>
    <row r="258">
      <c r="D258" s="22" t="n">
        <v>252</v>
      </c>
      <c r="E258" s="23">
        <f>ROUND(I257*$B$8/12,2)</f>
        <v/>
      </c>
      <c r="F258" s="23">
        <f>IF(I257&lt;=0,0,MIN(I257+E258,MAX($B$10,ROUND(I257*$B$9,2))))</f>
        <v/>
      </c>
      <c r="G258" s="23">
        <f>ROUND(J257*$B$8/12,2)</f>
        <v/>
      </c>
      <c r="H258" s="23">
        <f>IF(J257&lt;=0,0,MIN(J257+G258,$B$11))</f>
        <v/>
      </c>
      <c r="I258" s="24">
        <f>MAX(0,I257+E258-F258)</f>
        <v/>
      </c>
      <c r="J258" s="24">
        <f>MAX(0,J257+G258-H258)</f>
        <v/>
      </c>
    </row>
    <row r="259">
      <c r="D259" s="22" t="n">
        <v>253</v>
      </c>
      <c r="E259" s="23">
        <f>ROUND(I258*$B$8/12,2)</f>
        <v/>
      </c>
      <c r="F259" s="23">
        <f>IF(I258&lt;=0,0,MIN(I258+E259,MAX($B$10,ROUND(I258*$B$9,2))))</f>
        <v/>
      </c>
      <c r="G259" s="23">
        <f>ROUND(J258*$B$8/12,2)</f>
        <v/>
      </c>
      <c r="H259" s="23">
        <f>IF(J258&lt;=0,0,MIN(J258+G259,$B$11))</f>
        <v/>
      </c>
      <c r="I259" s="24">
        <f>MAX(0,I258+E259-F259)</f>
        <v/>
      </c>
      <c r="J259" s="24">
        <f>MAX(0,J258+G259-H259)</f>
        <v/>
      </c>
    </row>
    <row r="260">
      <c r="D260" s="22" t="n">
        <v>254</v>
      </c>
      <c r="E260" s="23">
        <f>ROUND(I259*$B$8/12,2)</f>
        <v/>
      </c>
      <c r="F260" s="23">
        <f>IF(I259&lt;=0,0,MIN(I259+E260,MAX($B$10,ROUND(I259*$B$9,2))))</f>
        <v/>
      </c>
      <c r="G260" s="23">
        <f>ROUND(J259*$B$8/12,2)</f>
        <v/>
      </c>
      <c r="H260" s="23">
        <f>IF(J259&lt;=0,0,MIN(J259+G260,$B$11))</f>
        <v/>
      </c>
      <c r="I260" s="24">
        <f>MAX(0,I259+E260-F260)</f>
        <v/>
      </c>
      <c r="J260" s="24">
        <f>MAX(0,J259+G260-H260)</f>
        <v/>
      </c>
    </row>
    <row r="261">
      <c r="D261" s="22" t="n">
        <v>255</v>
      </c>
      <c r="E261" s="23">
        <f>ROUND(I260*$B$8/12,2)</f>
        <v/>
      </c>
      <c r="F261" s="23">
        <f>IF(I260&lt;=0,0,MIN(I260+E261,MAX($B$10,ROUND(I260*$B$9,2))))</f>
        <v/>
      </c>
      <c r="G261" s="23">
        <f>ROUND(J260*$B$8/12,2)</f>
        <v/>
      </c>
      <c r="H261" s="23">
        <f>IF(J260&lt;=0,0,MIN(J260+G261,$B$11))</f>
        <v/>
      </c>
      <c r="I261" s="24">
        <f>MAX(0,I260+E261-F261)</f>
        <v/>
      </c>
      <c r="J261" s="24">
        <f>MAX(0,J260+G261-H261)</f>
        <v/>
      </c>
    </row>
    <row r="262">
      <c r="D262" s="22" t="n">
        <v>256</v>
      </c>
      <c r="E262" s="23">
        <f>ROUND(I261*$B$8/12,2)</f>
        <v/>
      </c>
      <c r="F262" s="23">
        <f>IF(I261&lt;=0,0,MIN(I261+E262,MAX($B$10,ROUND(I261*$B$9,2))))</f>
        <v/>
      </c>
      <c r="G262" s="23">
        <f>ROUND(J261*$B$8/12,2)</f>
        <v/>
      </c>
      <c r="H262" s="23">
        <f>IF(J261&lt;=0,0,MIN(J261+G262,$B$11))</f>
        <v/>
      </c>
      <c r="I262" s="24">
        <f>MAX(0,I261+E262-F262)</f>
        <v/>
      </c>
      <c r="J262" s="24">
        <f>MAX(0,J261+G262-H262)</f>
        <v/>
      </c>
    </row>
    <row r="263">
      <c r="D263" s="22" t="n">
        <v>257</v>
      </c>
      <c r="E263" s="23">
        <f>ROUND(I262*$B$8/12,2)</f>
        <v/>
      </c>
      <c r="F263" s="23">
        <f>IF(I262&lt;=0,0,MIN(I262+E263,MAX($B$10,ROUND(I262*$B$9,2))))</f>
        <v/>
      </c>
      <c r="G263" s="23">
        <f>ROUND(J262*$B$8/12,2)</f>
        <v/>
      </c>
      <c r="H263" s="23">
        <f>IF(J262&lt;=0,0,MIN(J262+G263,$B$11))</f>
        <v/>
      </c>
      <c r="I263" s="24">
        <f>MAX(0,I262+E263-F263)</f>
        <v/>
      </c>
      <c r="J263" s="24">
        <f>MAX(0,J262+G263-H263)</f>
        <v/>
      </c>
    </row>
    <row r="264">
      <c r="D264" s="22" t="n">
        <v>258</v>
      </c>
      <c r="E264" s="23">
        <f>ROUND(I263*$B$8/12,2)</f>
        <v/>
      </c>
      <c r="F264" s="23">
        <f>IF(I263&lt;=0,0,MIN(I263+E264,MAX($B$10,ROUND(I263*$B$9,2))))</f>
        <v/>
      </c>
      <c r="G264" s="23">
        <f>ROUND(J263*$B$8/12,2)</f>
        <v/>
      </c>
      <c r="H264" s="23">
        <f>IF(J263&lt;=0,0,MIN(J263+G264,$B$11))</f>
        <v/>
      </c>
      <c r="I264" s="24">
        <f>MAX(0,I263+E264-F264)</f>
        <v/>
      </c>
      <c r="J264" s="24">
        <f>MAX(0,J263+G264-H264)</f>
        <v/>
      </c>
    </row>
    <row r="265">
      <c r="D265" s="22" t="n">
        <v>259</v>
      </c>
      <c r="E265" s="23">
        <f>ROUND(I264*$B$8/12,2)</f>
        <v/>
      </c>
      <c r="F265" s="23">
        <f>IF(I264&lt;=0,0,MIN(I264+E265,MAX($B$10,ROUND(I264*$B$9,2))))</f>
        <v/>
      </c>
      <c r="G265" s="23">
        <f>ROUND(J264*$B$8/12,2)</f>
        <v/>
      </c>
      <c r="H265" s="23">
        <f>IF(J264&lt;=0,0,MIN(J264+G265,$B$11))</f>
        <v/>
      </c>
      <c r="I265" s="24">
        <f>MAX(0,I264+E265-F265)</f>
        <v/>
      </c>
      <c r="J265" s="24">
        <f>MAX(0,J264+G265-H265)</f>
        <v/>
      </c>
    </row>
    <row r="266">
      <c r="D266" s="22" t="n">
        <v>260</v>
      </c>
      <c r="E266" s="23">
        <f>ROUND(I265*$B$8/12,2)</f>
        <v/>
      </c>
      <c r="F266" s="23">
        <f>IF(I265&lt;=0,0,MIN(I265+E266,MAX($B$10,ROUND(I265*$B$9,2))))</f>
        <v/>
      </c>
      <c r="G266" s="23">
        <f>ROUND(J265*$B$8/12,2)</f>
        <v/>
      </c>
      <c r="H266" s="23">
        <f>IF(J265&lt;=0,0,MIN(J265+G266,$B$11))</f>
        <v/>
      </c>
      <c r="I266" s="24">
        <f>MAX(0,I265+E266-F266)</f>
        <v/>
      </c>
      <c r="J266" s="24">
        <f>MAX(0,J265+G266-H266)</f>
        <v/>
      </c>
    </row>
    <row r="267">
      <c r="D267" s="22" t="n">
        <v>261</v>
      </c>
      <c r="E267" s="23">
        <f>ROUND(I266*$B$8/12,2)</f>
        <v/>
      </c>
      <c r="F267" s="23">
        <f>IF(I266&lt;=0,0,MIN(I266+E267,MAX($B$10,ROUND(I266*$B$9,2))))</f>
        <v/>
      </c>
      <c r="G267" s="23">
        <f>ROUND(J266*$B$8/12,2)</f>
        <v/>
      </c>
      <c r="H267" s="23">
        <f>IF(J266&lt;=0,0,MIN(J266+G267,$B$11))</f>
        <v/>
      </c>
      <c r="I267" s="24">
        <f>MAX(0,I266+E267-F267)</f>
        <v/>
      </c>
      <c r="J267" s="24">
        <f>MAX(0,J266+G267-H267)</f>
        <v/>
      </c>
    </row>
    <row r="268">
      <c r="D268" s="22" t="n">
        <v>262</v>
      </c>
      <c r="E268" s="23">
        <f>ROUND(I267*$B$8/12,2)</f>
        <v/>
      </c>
      <c r="F268" s="23">
        <f>IF(I267&lt;=0,0,MIN(I267+E268,MAX($B$10,ROUND(I267*$B$9,2))))</f>
        <v/>
      </c>
      <c r="G268" s="23">
        <f>ROUND(J267*$B$8/12,2)</f>
        <v/>
      </c>
      <c r="H268" s="23">
        <f>IF(J267&lt;=0,0,MIN(J267+G268,$B$11))</f>
        <v/>
      </c>
      <c r="I268" s="24">
        <f>MAX(0,I267+E268-F268)</f>
        <v/>
      </c>
      <c r="J268" s="24">
        <f>MAX(0,J267+G268-H268)</f>
        <v/>
      </c>
    </row>
    <row r="269">
      <c r="D269" s="22" t="n">
        <v>263</v>
      </c>
      <c r="E269" s="23">
        <f>ROUND(I268*$B$8/12,2)</f>
        <v/>
      </c>
      <c r="F269" s="23">
        <f>IF(I268&lt;=0,0,MIN(I268+E269,MAX($B$10,ROUND(I268*$B$9,2))))</f>
        <v/>
      </c>
      <c r="G269" s="23">
        <f>ROUND(J268*$B$8/12,2)</f>
        <v/>
      </c>
      <c r="H269" s="23">
        <f>IF(J268&lt;=0,0,MIN(J268+G269,$B$11))</f>
        <v/>
      </c>
      <c r="I269" s="24">
        <f>MAX(0,I268+E269-F269)</f>
        <v/>
      </c>
      <c r="J269" s="24">
        <f>MAX(0,J268+G269-H269)</f>
        <v/>
      </c>
    </row>
    <row r="270">
      <c r="D270" s="22" t="n">
        <v>264</v>
      </c>
      <c r="E270" s="23">
        <f>ROUND(I269*$B$8/12,2)</f>
        <v/>
      </c>
      <c r="F270" s="23">
        <f>IF(I269&lt;=0,0,MIN(I269+E270,MAX($B$10,ROUND(I269*$B$9,2))))</f>
        <v/>
      </c>
      <c r="G270" s="23">
        <f>ROUND(J269*$B$8/12,2)</f>
        <v/>
      </c>
      <c r="H270" s="23">
        <f>IF(J269&lt;=0,0,MIN(J269+G270,$B$11))</f>
        <v/>
      </c>
      <c r="I270" s="24">
        <f>MAX(0,I269+E270-F270)</f>
        <v/>
      </c>
      <c r="J270" s="24">
        <f>MAX(0,J269+G270-H270)</f>
        <v/>
      </c>
    </row>
    <row r="271">
      <c r="D271" s="22" t="n">
        <v>265</v>
      </c>
      <c r="E271" s="23">
        <f>ROUND(I270*$B$8/12,2)</f>
        <v/>
      </c>
      <c r="F271" s="23">
        <f>IF(I270&lt;=0,0,MIN(I270+E271,MAX($B$10,ROUND(I270*$B$9,2))))</f>
        <v/>
      </c>
      <c r="G271" s="23">
        <f>ROUND(J270*$B$8/12,2)</f>
        <v/>
      </c>
      <c r="H271" s="23">
        <f>IF(J270&lt;=0,0,MIN(J270+G271,$B$11))</f>
        <v/>
      </c>
      <c r="I271" s="24">
        <f>MAX(0,I270+E271-F271)</f>
        <v/>
      </c>
      <c r="J271" s="24">
        <f>MAX(0,J270+G271-H271)</f>
        <v/>
      </c>
    </row>
    <row r="272">
      <c r="D272" s="22" t="n">
        <v>266</v>
      </c>
      <c r="E272" s="23">
        <f>ROUND(I271*$B$8/12,2)</f>
        <v/>
      </c>
      <c r="F272" s="23">
        <f>IF(I271&lt;=0,0,MIN(I271+E272,MAX($B$10,ROUND(I271*$B$9,2))))</f>
        <v/>
      </c>
      <c r="G272" s="23">
        <f>ROUND(J271*$B$8/12,2)</f>
        <v/>
      </c>
      <c r="H272" s="23">
        <f>IF(J271&lt;=0,0,MIN(J271+G272,$B$11))</f>
        <v/>
      </c>
      <c r="I272" s="24">
        <f>MAX(0,I271+E272-F272)</f>
        <v/>
      </c>
      <c r="J272" s="24">
        <f>MAX(0,J271+G272-H272)</f>
        <v/>
      </c>
    </row>
    <row r="273">
      <c r="D273" s="22" t="n">
        <v>267</v>
      </c>
      <c r="E273" s="23">
        <f>ROUND(I272*$B$8/12,2)</f>
        <v/>
      </c>
      <c r="F273" s="23">
        <f>IF(I272&lt;=0,0,MIN(I272+E273,MAX($B$10,ROUND(I272*$B$9,2))))</f>
        <v/>
      </c>
      <c r="G273" s="23">
        <f>ROUND(J272*$B$8/12,2)</f>
        <v/>
      </c>
      <c r="H273" s="23">
        <f>IF(J272&lt;=0,0,MIN(J272+G273,$B$11))</f>
        <v/>
      </c>
      <c r="I273" s="24">
        <f>MAX(0,I272+E273-F273)</f>
        <v/>
      </c>
      <c r="J273" s="24">
        <f>MAX(0,J272+G273-H273)</f>
        <v/>
      </c>
    </row>
    <row r="274">
      <c r="D274" s="22" t="n">
        <v>268</v>
      </c>
      <c r="E274" s="23">
        <f>ROUND(I273*$B$8/12,2)</f>
        <v/>
      </c>
      <c r="F274" s="23">
        <f>IF(I273&lt;=0,0,MIN(I273+E274,MAX($B$10,ROUND(I273*$B$9,2))))</f>
        <v/>
      </c>
      <c r="G274" s="23">
        <f>ROUND(J273*$B$8/12,2)</f>
        <v/>
      </c>
      <c r="H274" s="23">
        <f>IF(J273&lt;=0,0,MIN(J273+G274,$B$11))</f>
        <v/>
      </c>
      <c r="I274" s="24">
        <f>MAX(0,I273+E274-F274)</f>
        <v/>
      </c>
      <c r="J274" s="24">
        <f>MAX(0,J273+G274-H274)</f>
        <v/>
      </c>
    </row>
    <row r="275">
      <c r="D275" s="22" t="n">
        <v>269</v>
      </c>
      <c r="E275" s="23">
        <f>ROUND(I274*$B$8/12,2)</f>
        <v/>
      </c>
      <c r="F275" s="23">
        <f>IF(I274&lt;=0,0,MIN(I274+E275,MAX($B$10,ROUND(I274*$B$9,2))))</f>
        <v/>
      </c>
      <c r="G275" s="23">
        <f>ROUND(J274*$B$8/12,2)</f>
        <v/>
      </c>
      <c r="H275" s="23">
        <f>IF(J274&lt;=0,0,MIN(J274+G275,$B$11))</f>
        <v/>
      </c>
      <c r="I275" s="24">
        <f>MAX(0,I274+E275-F275)</f>
        <v/>
      </c>
      <c r="J275" s="24">
        <f>MAX(0,J274+G275-H275)</f>
        <v/>
      </c>
    </row>
    <row r="276">
      <c r="D276" s="22" t="n">
        <v>270</v>
      </c>
      <c r="E276" s="23">
        <f>ROUND(I275*$B$8/12,2)</f>
        <v/>
      </c>
      <c r="F276" s="23">
        <f>IF(I275&lt;=0,0,MIN(I275+E276,MAX($B$10,ROUND(I275*$B$9,2))))</f>
        <v/>
      </c>
      <c r="G276" s="23">
        <f>ROUND(J275*$B$8/12,2)</f>
        <v/>
      </c>
      <c r="H276" s="23">
        <f>IF(J275&lt;=0,0,MIN(J275+G276,$B$11))</f>
        <v/>
      </c>
      <c r="I276" s="24">
        <f>MAX(0,I275+E276-F276)</f>
        <v/>
      </c>
      <c r="J276" s="24">
        <f>MAX(0,J275+G276-H276)</f>
        <v/>
      </c>
    </row>
    <row r="277">
      <c r="D277" s="22" t="n">
        <v>271</v>
      </c>
      <c r="E277" s="23">
        <f>ROUND(I276*$B$8/12,2)</f>
        <v/>
      </c>
      <c r="F277" s="23">
        <f>IF(I276&lt;=0,0,MIN(I276+E277,MAX($B$10,ROUND(I276*$B$9,2))))</f>
        <v/>
      </c>
      <c r="G277" s="23">
        <f>ROUND(J276*$B$8/12,2)</f>
        <v/>
      </c>
      <c r="H277" s="23">
        <f>IF(J276&lt;=0,0,MIN(J276+G277,$B$11))</f>
        <v/>
      </c>
      <c r="I277" s="24">
        <f>MAX(0,I276+E277-F277)</f>
        <v/>
      </c>
      <c r="J277" s="24">
        <f>MAX(0,J276+G277-H277)</f>
        <v/>
      </c>
    </row>
    <row r="278">
      <c r="D278" s="22" t="n">
        <v>272</v>
      </c>
      <c r="E278" s="23">
        <f>ROUND(I277*$B$8/12,2)</f>
        <v/>
      </c>
      <c r="F278" s="23">
        <f>IF(I277&lt;=0,0,MIN(I277+E278,MAX($B$10,ROUND(I277*$B$9,2))))</f>
        <v/>
      </c>
      <c r="G278" s="23">
        <f>ROUND(J277*$B$8/12,2)</f>
        <v/>
      </c>
      <c r="H278" s="23">
        <f>IF(J277&lt;=0,0,MIN(J277+G278,$B$11))</f>
        <v/>
      </c>
      <c r="I278" s="24">
        <f>MAX(0,I277+E278-F278)</f>
        <v/>
      </c>
      <c r="J278" s="24">
        <f>MAX(0,J277+G278-H278)</f>
        <v/>
      </c>
    </row>
    <row r="279">
      <c r="D279" s="22" t="n">
        <v>273</v>
      </c>
      <c r="E279" s="23">
        <f>ROUND(I278*$B$8/12,2)</f>
        <v/>
      </c>
      <c r="F279" s="23">
        <f>IF(I278&lt;=0,0,MIN(I278+E279,MAX($B$10,ROUND(I278*$B$9,2))))</f>
        <v/>
      </c>
      <c r="G279" s="23">
        <f>ROUND(J278*$B$8/12,2)</f>
        <v/>
      </c>
      <c r="H279" s="23">
        <f>IF(J278&lt;=0,0,MIN(J278+G279,$B$11))</f>
        <v/>
      </c>
      <c r="I279" s="24">
        <f>MAX(0,I278+E279-F279)</f>
        <v/>
      </c>
      <c r="J279" s="24">
        <f>MAX(0,J278+G279-H279)</f>
        <v/>
      </c>
    </row>
    <row r="280">
      <c r="D280" s="22" t="n">
        <v>274</v>
      </c>
      <c r="E280" s="23">
        <f>ROUND(I279*$B$8/12,2)</f>
        <v/>
      </c>
      <c r="F280" s="23">
        <f>IF(I279&lt;=0,0,MIN(I279+E280,MAX($B$10,ROUND(I279*$B$9,2))))</f>
        <v/>
      </c>
      <c r="G280" s="23">
        <f>ROUND(J279*$B$8/12,2)</f>
        <v/>
      </c>
      <c r="H280" s="23">
        <f>IF(J279&lt;=0,0,MIN(J279+G280,$B$11))</f>
        <v/>
      </c>
      <c r="I280" s="24">
        <f>MAX(0,I279+E280-F280)</f>
        <v/>
      </c>
      <c r="J280" s="24">
        <f>MAX(0,J279+G280-H280)</f>
        <v/>
      </c>
    </row>
    <row r="281">
      <c r="D281" s="22" t="n">
        <v>275</v>
      </c>
      <c r="E281" s="23">
        <f>ROUND(I280*$B$8/12,2)</f>
        <v/>
      </c>
      <c r="F281" s="23">
        <f>IF(I280&lt;=0,0,MIN(I280+E281,MAX($B$10,ROUND(I280*$B$9,2))))</f>
        <v/>
      </c>
      <c r="G281" s="23">
        <f>ROUND(J280*$B$8/12,2)</f>
        <v/>
      </c>
      <c r="H281" s="23">
        <f>IF(J280&lt;=0,0,MIN(J280+G281,$B$11))</f>
        <v/>
      </c>
      <c r="I281" s="24">
        <f>MAX(0,I280+E281-F281)</f>
        <v/>
      </c>
      <c r="J281" s="24">
        <f>MAX(0,J280+G281-H281)</f>
        <v/>
      </c>
    </row>
    <row r="282">
      <c r="D282" s="22" t="n">
        <v>276</v>
      </c>
      <c r="E282" s="23">
        <f>ROUND(I281*$B$8/12,2)</f>
        <v/>
      </c>
      <c r="F282" s="23">
        <f>IF(I281&lt;=0,0,MIN(I281+E282,MAX($B$10,ROUND(I281*$B$9,2))))</f>
        <v/>
      </c>
      <c r="G282" s="23">
        <f>ROUND(J281*$B$8/12,2)</f>
        <v/>
      </c>
      <c r="H282" s="23">
        <f>IF(J281&lt;=0,0,MIN(J281+G282,$B$11))</f>
        <v/>
      </c>
      <c r="I282" s="24">
        <f>MAX(0,I281+E282-F282)</f>
        <v/>
      </c>
      <c r="J282" s="24">
        <f>MAX(0,J281+G282-H282)</f>
        <v/>
      </c>
    </row>
    <row r="283">
      <c r="D283" s="22" t="n">
        <v>277</v>
      </c>
      <c r="E283" s="23">
        <f>ROUND(I282*$B$8/12,2)</f>
        <v/>
      </c>
      <c r="F283" s="23">
        <f>IF(I282&lt;=0,0,MIN(I282+E283,MAX($B$10,ROUND(I282*$B$9,2))))</f>
        <v/>
      </c>
      <c r="G283" s="23">
        <f>ROUND(J282*$B$8/12,2)</f>
        <v/>
      </c>
      <c r="H283" s="23">
        <f>IF(J282&lt;=0,0,MIN(J282+G283,$B$11))</f>
        <v/>
      </c>
      <c r="I283" s="24">
        <f>MAX(0,I282+E283-F283)</f>
        <v/>
      </c>
      <c r="J283" s="24">
        <f>MAX(0,J282+G283-H283)</f>
        <v/>
      </c>
    </row>
    <row r="284">
      <c r="D284" s="22" t="n">
        <v>278</v>
      </c>
      <c r="E284" s="23">
        <f>ROUND(I283*$B$8/12,2)</f>
        <v/>
      </c>
      <c r="F284" s="23">
        <f>IF(I283&lt;=0,0,MIN(I283+E284,MAX($B$10,ROUND(I283*$B$9,2))))</f>
        <v/>
      </c>
      <c r="G284" s="23">
        <f>ROUND(J283*$B$8/12,2)</f>
        <v/>
      </c>
      <c r="H284" s="23">
        <f>IF(J283&lt;=0,0,MIN(J283+G284,$B$11))</f>
        <v/>
      </c>
      <c r="I284" s="24">
        <f>MAX(0,I283+E284-F284)</f>
        <v/>
      </c>
      <c r="J284" s="24">
        <f>MAX(0,J283+G284-H284)</f>
        <v/>
      </c>
    </row>
    <row r="285">
      <c r="D285" s="22" t="n">
        <v>279</v>
      </c>
      <c r="E285" s="23">
        <f>ROUND(I284*$B$8/12,2)</f>
        <v/>
      </c>
      <c r="F285" s="23">
        <f>IF(I284&lt;=0,0,MIN(I284+E285,MAX($B$10,ROUND(I284*$B$9,2))))</f>
        <v/>
      </c>
      <c r="G285" s="23">
        <f>ROUND(J284*$B$8/12,2)</f>
        <v/>
      </c>
      <c r="H285" s="23">
        <f>IF(J284&lt;=0,0,MIN(J284+G285,$B$11))</f>
        <v/>
      </c>
      <c r="I285" s="24">
        <f>MAX(0,I284+E285-F285)</f>
        <v/>
      </c>
      <c r="J285" s="24">
        <f>MAX(0,J284+G285-H285)</f>
        <v/>
      </c>
    </row>
    <row r="286">
      <c r="D286" s="22" t="n">
        <v>280</v>
      </c>
      <c r="E286" s="23">
        <f>ROUND(I285*$B$8/12,2)</f>
        <v/>
      </c>
      <c r="F286" s="23">
        <f>IF(I285&lt;=0,0,MIN(I285+E286,MAX($B$10,ROUND(I285*$B$9,2))))</f>
        <v/>
      </c>
      <c r="G286" s="23">
        <f>ROUND(J285*$B$8/12,2)</f>
        <v/>
      </c>
      <c r="H286" s="23">
        <f>IF(J285&lt;=0,0,MIN(J285+G286,$B$11))</f>
        <v/>
      </c>
      <c r="I286" s="24">
        <f>MAX(0,I285+E286-F286)</f>
        <v/>
      </c>
      <c r="J286" s="24">
        <f>MAX(0,J285+G286-H286)</f>
        <v/>
      </c>
    </row>
    <row r="287">
      <c r="D287" s="22" t="n">
        <v>281</v>
      </c>
      <c r="E287" s="23">
        <f>ROUND(I286*$B$8/12,2)</f>
        <v/>
      </c>
      <c r="F287" s="23">
        <f>IF(I286&lt;=0,0,MIN(I286+E287,MAX($B$10,ROUND(I286*$B$9,2))))</f>
        <v/>
      </c>
      <c r="G287" s="23">
        <f>ROUND(J286*$B$8/12,2)</f>
        <v/>
      </c>
      <c r="H287" s="23">
        <f>IF(J286&lt;=0,0,MIN(J286+G287,$B$11))</f>
        <v/>
      </c>
      <c r="I287" s="24">
        <f>MAX(0,I286+E287-F287)</f>
        <v/>
      </c>
      <c r="J287" s="24">
        <f>MAX(0,J286+G287-H287)</f>
        <v/>
      </c>
    </row>
    <row r="288">
      <c r="D288" s="22" t="n">
        <v>282</v>
      </c>
      <c r="E288" s="23">
        <f>ROUND(I287*$B$8/12,2)</f>
        <v/>
      </c>
      <c r="F288" s="23">
        <f>IF(I287&lt;=0,0,MIN(I287+E288,MAX($B$10,ROUND(I287*$B$9,2))))</f>
        <v/>
      </c>
      <c r="G288" s="23">
        <f>ROUND(J287*$B$8/12,2)</f>
        <v/>
      </c>
      <c r="H288" s="23">
        <f>IF(J287&lt;=0,0,MIN(J287+G288,$B$11))</f>
        <v/>
      </c>
      <c r="I288" s="24">
        <f>MAX(0,I287+E288-F288)</f>
        <v/>
      </c>
      <c r="J288" s="24">
        <f>MAX(0,J287+G288-H288)</f>
        <v/>
      </c>
    </row>
    <row r="289">
      <c r="D289" s="22" t="n">
        <v>283</v>
      </c>
      <c r="E289" s="23">
        <f>ROUND(I288*$B$8/12,2)</f>
        <v/>
      </c>
      <c r="F289" s="23">
        <f>IF(I288&lt;=0,0,MIN(I288+E289,MAX($B$10,ROUND(I288*$B$9,2))))</f>
        <v/>
      </c>
      <c r="G289" s="23">
        <f>ROUND(J288*$B$8/12,2)</f>
        <v/>
      </c>
      <c r="H289" s="23">
        <f>IF(J288&lt;=0,0,MIN(J288+G289,$B$11))</f>
        <v/>
      </c>
      <c r="I289" s="24">
        <f>MAX(0,I288+E289-F289)</f>
        <v/>
      </c>
      <c r="J289" s="24">
        <f>MAX(0,J288+G289-H289)</f>
        <v/>
      </c>
    </row>
    <row r="290">
      <c r="D290" s="22" t="n">
        <v>284</v>
      </c>
      <c r="E290" s="23">
        <f>ROUND(I289*$B$8/12,2)</f>
        <v/>
      </c>
      <c r="F290" s="23">
        <f>IF(I289&lt;=0,0,MIN(I289+E290,MAX($B$10,ROUND(I289*$B$9,2))))</f>
        <v/>
      </c>
      <c r="G290" s="23">
        <f>ROUND(J289*$B$8/12,2)</f>
        <v/>
      </c>
      <c r="H290" s="23">
        <f>IF(J289&lt;=0,0,MIN(J289+G290,$B$11))</f>
        <v/>
      </c>
      <c r="I290" s="24">
        <f>MAX(0,I289+E290-F290)</f>
        <v/>
      </c>
      <c r="J290" s="24">
        <f>MAX(0,J289+G290-H290)</f>
        <v/>
      </c>
    </row>
    <row r="291">
      <c r="D291" s="22" t="n">
        <v>285</v>
      </c>
      <c r="E291" s="23">
        <f>ROUND(I290*$B$8/12,2)</f>
        <v/>
      </c>
      <c r="F291" s="23">
        <f>IF(I290&lt;=0,0,MIN(I290+E291,MAX($B$10,ROUND(I290*$B$9,2))))</f>
        <v/>
      </c>
      <c r="G291" s="23">
        <f>ROUND(J290*$B$8/12,2)</f>
        <v/>
      </c>
      <c r="H291" s="23">
        <f>IF(J290&lt;=0,0,MIN(J290+G291,$B$11))</f>
        <v/>
      </c>
      <c r="I291" s="24">
        <f>MAX(0,I290+E291-F291)</f>
        <v/>
      </c>
      <c r="J291" s="24">
        <f>MAX(0,J290+G291-H291)</f>
        <v/>
      </c>
    </row>
    <row r="292">
      <c r="D292" s="22" t="n">
        <v>286</v>
      </c>
      <c r="E292" s="23">
        <f>ROUND(I291*$B$8/12,2)</f>
        <v/>
      </c>
      <c r="F292" s="23">
        <f>IF(I291&lt;=0,0,MIN(I291+E292,MAX($B$10,ROUND(I291*$B$9,2))))</f>
        <v/>
      </c>
      <c r="G292" s="23">
        <f>ROUND(J291*$B$8/12,2)</f>
        <v/>
      </c>
      <c r="H292" s="23">
        <f>IF(J291&lt;=0,0,MIN(J291+G292,$B$11))</f>
        <v/>
      </c>
      <c r="I292" s="24">
        <f>MAX(0,I291+E292-F292)</f>
        <v/>
      </c>
      <c r="J292" s="24">
        <f>MAX(0,J291+G292-H292)</f>
        <v/>
      </c>
    </row>
    <row r="293">
      <c r="D293" s="22" t="n">
        <v>287</v>
      </c>
      <c r="E293" s="23">
        <f>ROUND(I292*$B$8/12,2)</f>
        <v/>
      </c>
      <c r="F293" s="23">
        <f>IF(I292&lt;=0,0,MIN(I292+E293,MAX($B$10,ROUND(I292*$B$9,2))))</f>
        <v/>
      </c>
      <c r="G293" s="23">
        <f>ROUND(J292*$B$8/12,2)</f>
        <v/>
      </c>
      <c r="H293" s="23">
        <f>IF(J292&lt;=0,0,MIN(J292+G293,$B$11))</f>
        <v/>
      </c>
      <c r="I293" s="24">
        <f>MAX(0,I292+E293-F293)</f>
        <v/>
      </c>
      <c r="J293" s="24">
        <f>MAX(0,J292+G293-H293)</f>
        <v/>
      </c>
    </row>
    <row r="294">
      <c r="D294" s="22" t="n">
        <v>288</v>
      </c>
      <c r="E294" s="23">
        <f>ROUND(I293*$B$8/12,2)</f>
        <v/>
      </c>
      <c r="F294" s="23">
        <f>IF(I293&lt;=0,0,MIN(I293+E294,MAX($B$10,ROUND(I293*$B$9,2))))</f>
        <v/>
      </c>
      <c r="G294" s="23">
        <f>ROUND(J293*$B$8/12,2)</f>
        <v/>
      </c>
      <c r="H294" s="23">
        <f>IF(J293&lt;=0,0,MIN(J293+G294,$B$11))</f>
        <v/>
      </c>
      <c r="I294" s="24">
        <f>MAX(0,I293+E294-F294)</f>
        <v/>
      </c>
      <c r="J294" s="24">
        <f>MAX(0,J293+G294-H294)</f>
        <v/>
      </c>
    </row>
    <row r="295">
      <c r="D295" s="22" t="n">
        <v>289</v>
      </c>
      <c r="E295" s="23">
        <f>ROUND(I294*$B$8/12,2)</f>
        <v/>
      </c>
      <c r="F295" s="23">
        <f>IF(I294&lt;=0,0,MIN(I294+E295,MAX($B$10,ROUND(I294*$B$9,2))))</f>
        <v/>
      </c>
      <c r="G295" s="23">
        <f>ROUND(J294*$B$8/12,2)</f>
        <v/>
      </c>
      <c r="H295" s="23">
        <f>IF(J294&lt;=0,0,MIN(J294+G295,$B$11))</f>
        <v/>
      </c>
      <c r="I295" s="24">
        <f>MAX(0,I294+E295-F295)</f>
        <v/>
      </c>
      <c r="J295" s="24">
        <f>MAX(0,J294+G295-H295)</f>
        <v/>
      </c>
    </row>
    <row r="296">
      <c r="D296" s="22" t="n">
        <v>290</v>
      </c>
      <c r="E296" s="23">
        <f>ROUND(I295*$B$8/12,2)</f>
        <v/>
      </c>
      <c r="F296" s="23">
        <f>IF(I295&lt;=0,0,MIN(I295+E296,MAX($B$10,ROUND(I295*$B$9,2))))</f>
        <v/>
      </c>
      <c r="G296" s="23">
        <f>ROUND(J295*$B$8/12,2)</f>
        <v/>
      </c>
      <c r="H296" s="23">
        <f>IF(J295&lt;=0,0,MIN(J295+G296,$B$11))</f>
        <v/>
      </c>
      <c r="I296" s="24">
        <f>MAX(0,I295+E296-F296)</f>
        <v/>
      </c>
      <c r="J296" s="24">
        <f>MAX(0,J295+G296-H296)</f>
        <v/>
      </c>
    </row>
    <row r="297">
      <c r="D297" s="22" t="n">
        <v>291</v>
      </c>
      <c r="E297" s="23">
        <f>ROUND(I296*$B$8/12,2)</f>
        <v/>
      </c>
      <c r="F297" s="23">
        <f>IF(I296&lt;=0,0,MIN(I296+E297,MAX($B$10,ROUND(I296*$B$9,2))))</f>
        <v/>
      </c>
      <c r="G297" s="23">
        <f>ROUND(J296*$B$8/12,2)</f>
        <v/>
      </c>
      <c r="H297" s="23">
        <f>IF(J296&lt;=0,0,MIN(J296+G297,$B$11))</f>
        <v/>
      </c>
      <c r="I297" s="24">
        <f>MAX(0,I296+E297-F297)</f>
        <v/>
      </c>
      <c r="J297" s="24">
        <f>MAX(0,J296+G297-H297)</f>
        <v/>
      </c>
    </row>
    <row r="298">
      <c r="D298" s="22" t="n">
        <v>292</v>
      </c>
      <c r="E298" s="23">
        <f>ROUND(I297*$B$8/12,2)</f>
        <v/>
      </c>
      <c r="F298" s="23">
        <f>IF(I297&lt;=0,0,MIN(I297+E298,MAX($B$10,ROUND(I297*$B$9,2))))</f>
        <v/>
      </c>
      <c r="G298" s="23">
        <f>ROUND(J297*$B$8/12,2)</f>
        <v/>
      </c>
      <c r="H298" s="23">
        <f>IF(J297&lt;=0,0,MIN(J297+G298,$B$11))</f>
        <v/>
      </c>
      <c r="I298" s="24">
        <f>MAX(0,I297+E298-F298)</f>
        <v/>
      </c>
      <c r="J298" s="24">
        <f>MAX(0,J297+G298-H298)</f>
        <v/>
      </c>
    </row>
    <row r="299">
      <c r="D299" s="22" t="n">
        <v>293</v>
      </c>
      <c r="E299" s="23">
        <f>ROUND(I298*$B$8/12,2)</f>
        <v/>
      </c>
      <c r="F299" s="23">
        <f>IF(I298&lt;=0,0,MIN(I298+E299,MAX($B$10,ROUND(I298*$B$9,2))))</f>
        <v/>
      </c>
      <c r="G299" s="23">
        <f>ROUND(J298*$B$8/12,2)</f>
        <v/>
      </c>
      <c r="H299" s="23">
        <f>IF(J298&lt;=0,0,MIN(J298+G299,$B$11))</f>
        <v/>
      </c>
      <c r="I299" s="24">
        <f>MAX(0,I298+E299-F299)</f>
        <v/>
      </c>
      <c r="J299" s="24">
        <f>MAX(0,J298+G299-H299)</f>
        <v/>
      </c>
    </row>
    <row r="300">
      <c r="D300" s="22" t="n">
        <v>294</v>
      </c>
      <c r="E300" s="23">
        <f>ROUND(I299*$B$8/12,2)</f>
        <v/>
      </c>
      <c r="F300" s="23">
        <f>IF(I299&lt;=0,0,MIN(I299+E300,MAX($B$10,ROUND(I299*$B$9,2))))</f>
        <v/>
      </c>
      <c r="G300" s="23">
        <f>ROUND(J299*$B$8/12,2)</f>
        <v/>
      </c>
      <c r="H300" s="23">
        <f>IF(J299&lt;=0,0,MIN(J299+G300,$B$11))</f>
        <v/>
      </c>
      <c r="I300" s="24">
        <f>MAX(0,I299+E300-F300)</f>
        <v/>
      </c>
      <c r="J300" s="24">
        <f>MAX(0,J299+G300-H300)</f>
        <v/>
      </c>
    </row>
    <row r="301">
      <c r="D301" s="22" t="n">
        <v>295</v>
      </c>
      <c r="E301" s="23">
        <f>ROUND(I300*$B$8/12,2)</f>
        <v/>
      </c>
      <c r="F301" s="23">
        <f>IF(I300&lt;=0,0,MIN(I300+E301,MAX($B$10,ROUND(I300*$B$9,2))))</f>
        <v/>
      </c>
      <c r="G301" s="23">
        <f>ROUND(J300*$B$8/12,2)</f>
        <v/>
      </c>
      <c r="H301" s="23">
        <f>IF(J300&lt;=0,0,MIN(J300+G301,$B$11))</f>
        <v/>
      </c>
      <c r="I301" s="24">
        <f>MAX(0,I300+E301-F301)</f>
        <v/>
      </c>
      <c r="J301" s="24">
        <f>MAX(0,J300+G301-H301)</f>
        <v/>
      </c>
    </row>
    <row r="302">
      <c r="D302" s="22" t="n">
        <v>296</v>
      </c>
      <c r="E302" s="23">
        <f>ROUND(I301*$B$8/12,2)</f>
        <v/>
      </c>
      <c r="F302" s="23">
        <f>IF(I301&lt;=0,0,MIN(I301+E302,MAX($B$10,ROUND(I301*$B$9,2))))</f>
        <v/>
      </c>
      <c r="G302" s="23">
        <f>ROUND(J301*$B$8/12,2)</f>
        <v/>
      </c>
      <c r="H302" s="23">
        <f>IF(J301&lt;=0,0,MIN(J301+G302,$B$11))</f>
        <v/>
      </c>
      <c r="I302" s="24">
        <f>MAX(0,I301+E302-F302)</f>
        <v/>
      </c>
      <c r="J302" s="24">
        <f>MAX(0,J301+G302-H302)</f>
        <v/>
      </c>
    </row>
    <row r="303">
      <c r="D303" s="22" t="n">
        <v>297</v>
      </c>
      <c r="E303" s="23">
        <f>ROUND(I302*$B$8/12,2)</f>
        <v/>
      </c>
      <c r="F303" s="23">
        <f>IF(I302&lt;=0,0,MIN(I302+E303,MAX($B$10,ROUND(I302*$B$9,2))))</f>
        <v/>
      </c>
      <c r="G303" s="23">
        <f>ROUND(J302*$B$8/12,2)</f>
        <v/>
      </c>
      <c r="H303" s="23">
        <f>IF(J302&lt;=0,0,MIN(J302+G303,$B$11))</f>
        <v/>
      </c>
      <c r="I303" s="24">
        <f>MAX(0,I302+E303-F303)</f>
        <v/>
      </c>
      <c r="J303" s="24">
        <f>MAX(0,J302+G303-H303)</f>
        <v/>
      </c>
    </row>
    <row r="304">
      <c r="D304" s="22" t="n">
        <v>298</v>
      </c>
      <c r="E304" s="23">
        <f>ROUND(I303*$B$8/12,2)</f>
        <v/>
      </c>
      <c r="F304" s="23">
        <f>IF(I303&lt;=0,0,MIN(I303+E304,MAX($B$10,ROUND(I303*$B$9,2))))</f>
        <v/>
      </c>
      <c r="G304" s="23">
        <f>ROUND(J303*$B$8/12,2)</f>
        <v/>
      </c>
      <c r="H304" s="23">
        <f>IF(J303&lt;=0,0,MIN(J303+G304,$B$11))</f>
        <v/>
      </c>
      <c r="I304" s="24">
        <f>MAX(0,I303+E304-F304)</f>
        <v/>
      </c>
      <c r="J304" s="24">
        <f>MAX(0,J303+G304-H304)</f>
        <v/>
      </c>
    </row>
    <row r="305">
      <c r="D305" s="22" t="n">
        <v>299</v>
      </c>
      <c r="E305" s="23">
        <f>ROUND(I304*$B$8/12,2)</f>
        <v/>
      </c>
      <c r="F305" s="23">
        <f>IF(I304&lt;=0,0,MIN(I304+E305,MAX($B$10,ROUND(I304*$B$9,2))))</f>
        <v/>
      </c>
      <c r="G305" s="23">
        <f>ROUND(J304*$B$8/12,2)</f>
        <v/>
      </c>
      <c r="H305" s="23">
        <f>IF(J304&lt;=0,0,MIN(J304+G305,$B$11))</f>
        <v/>
      </c>
      <c r="I305" s="24">
        <f>MAX(0,I304+E305-F305)</f>
        <v/>
      </c>
      <c r="J305" s="24">
        <f>MAX(0,J304+G305-H305)</f>
        <v/>
      </c>
    </row>
    <row r="306">
      <c r="D306" s="22" t="n">
        <v>300</v>
      </c>
      <c r="E306" s="23">
        <f>ROUND(I305*$B$8/12,2)</f>
        <v/>
      </c>
      <c r="F306" s="23">
        <f>IF(I305&lt;=0,0,MIN(I305+E306,MAX($B$10,ROUND(I305*$B$9,2))))</f>
        <v/>
      </c>
      <c r="G306" s="23">
        <f>ROUND(J305*$B$8/12,2)</f>
        <v/>
      </c>
      <c r="H306" s="23">
        <f>IF(J305&lt;=0,0,MIN(J305+G306,$B$11))</f>
        <v/>
      </c>
      <c r="I306" s="24">
        <f>MAX(0,I305+E306-F306)</f>
        <v/>
      </c>
      <c r="J306" s="24">
        <f>MAX(0,J305+G306-H306)</f>
        <v/>
      </c>
    </row>
    <row r="307">
      <c r="D307" s="22" t="n">
        <v>301</v>
      </c>
      <c r="E307" s="23">
        <f>ROUND(I306*$B$8/12,2)</f>
        <v/>
      </c>
      <c r="F307" s="23">
        <f>IF(I306&lt;=0,0,MIN(I306+E307,MAX($B$10,ROUND(I306*$B$9,2))))</f>
        <v/>
      </c>
      <c r="G307" s="23">
        <f>ROUND(J306*$B$8/12,2)</f>
        <v/>
      </c>
      <c r="H307" s="23">
        <f>IF(J306&lt;=0,0,MIN(J306+G307,$B$11))</f>
        <v/>
      </c>
      <c r="I307" s="24">
        <f>MAX(0,I306+E307-F307)</f>
        <v/>
      </c>
      <c r="J307" s="24">
        <f>MAX(0,J306+G307-H307)</f>
        <v/>
      </c>
    </row>
    <row r="308">
      <c r="D308" s="22" t="n">
        <v>302</v>
      </c>
      <c r="E308" s="23">
        <f>ROUND(I307*$B$8/12,2)</f>
        <v/>
      </c>
      <c r="F308" s="23">
        <f>IF(I307&lt;=0,0,MIN(I307+E308,MAX($B$10,ROUND(I307*$B$9,2))))</f>
        <v/>
      </c>
      <c r="G308" s="23">
        <f>ROUND(J307*$B$8/12,2)</f>
        <v/>
      </c>
      <c r="H308" s="23">
        <f>IF(J307&lt;=0,0,MIN(J307+G308,$B$11))</f>
        <v/>
      </c>
      <c r="I308" s="24">
        <f>MAX(0,I307+E308-F308)</f>
        <v/>
      </c>
      <c r="J308" s="24">
        <f>MAX(0,J307+G308-H308)</f>
        <v/>
      </c>
    </row>
    <row r="309">
      <c r="D309" s="22" t="n">
        <v>303</v>
      </c>
      <c r="E309" s="23">
        <f>ROUND(I308*$B$8/12,2)</f>
        <v/>
      </c>
      <c r="F309" s="23">
        <f>IF(I308&lt;=0,0,MIN(I308+E309,MAX($B$10,ROUND(I308*$B$9,2))))</f>
        <v/>
      </c>
      <c r="G309" s="23">
        <f>ROUND(J308*$B$8/12,2)</f>
        <v/>
      </c>
      <c r="H309" s="23">
        <f>IF(J308&lt;=0,0,MIN(J308+G309,$B$11))</f>
        <v/>
      </c>
      <c r="I309" s="24">
        <f>MAX(0,I308+E309-F309)</f>
        <v/>
      </c>
      <c r="J309" s="24">
        <f>MAX(0,J308+G309-H309)</f>
        <v/>
      </c>
    </row>
    <row r="310">
      <c r="D310" s="22" t="n">
        <v>304</v>
      </c>
      <c r="E310" s="23">
        <f>ROUND(I309*$B$8/12,2)</f>
        <v/>
      </c>
      <c r="F310" s="23">
        <f>IF(I309&lt;=0,0,MIN(I309+E310,MAX($B$10,ROUND(I309*$B$9,2))))</f>
        <v/>
      </c>
      <c r="G310" s="23">
        <f>ROUND(J309*$B$8/12,2)</f>
        <v/>
      </c>
      <c r="H310" s="23">
        <f>IF(J309&lt;=0,0,MIN(J309+G310,$B$11))</f>
        <v/>
      </c>
      <c r="I310" s="24">
        <f>MAX(0,I309+E310-F310)</f>
        <v/>
      </c>
      <c r="J310" s="24">
        <f>MAX(0,J309+G310-H310)</f>
        <v/>
      </c>
    </row>
    <row r="311">
      <c r="D311" s="22" t="n">
        <v>305</v>
      </c>
      <c r="E311" s="23">
        <f>ROUND(I310*$B$8/12,2)</f>
        <v/>
      </c>
      <c r="F311" s="23">
        <f>IF(I310&lt;=0,0,MIN(I310+E311,MAX($B$10,ROUND(I310*$B$9,2))))</f>
        <v/>
      </c>
      <c r="G311" s="23">
        <f>ROUND(J310*$B$8/12,2)</f>
        <v/>
      </c>
      <c r="H311" s="23">
        <f>IF(J310&lt;=0,0,MIN(J310+G311,$B$11))</f>
        <v/>
      </c>
      <c r="I311" s="24">
        <f>MAX(0,I310+E311-F311)</f>
        <v/>
      </c>
      <c r="J311" s="24">
        <f>MAX(0,J310+G311-H311)</f>
        <v/>
      </c>
    </row>
    <row r="312">
      <c r="D312" s="22" t="n">
        <v>306</v>
      </c>
      <c r="E312" s="23">
        <f>ROUND(I311*$B$8/12,2)</f>
        <v/>
      </c>
      <c r="F312" s="23">
        <f>IF(I311&lt;=0,0,MIN(I311+E312,MAX($B$10,ROUND(I311*$B$9,2))))</f>
        <v/>
      </c>
      <c r="G312" s="23">
        <f>ROUND(J311*$B$8/12,2)</f>
        <v/>
      </c>
      <c r="H312" s="23">
        <f>IF(J311&lt;=0,0,MIN(J311+G312,$B$11))</f>
        <v/>
      </c>
      <c r="I312" s="24">
        <f>MAX(0,I311+E312-F312)</f>
        <v/>
      </c>
      <c r="J312" s="24">
        <f>MAX(0,J311+G312-H312)</f>
        <v/>
      </c>
    </row>
    <row r="313">
      <c r="D313" s="22" t="n">
        <v>307</v>
      </c>
      <c r="E313" s="23">
        <f>ROUND(I312*$B$8/12,2)</f>
        <v/>
      </c>
      <c r="F313" s="23">
        <f>IF(I312&lt;=0,0,MIN(I312+E313,MAX($B$10,ROUND(I312*$B$9,2))))</f>
        <v/>
      </c>
      <c r="G313" s="23">
        <f>ROUND(J312*$B$8/12,2)</f>
        <v/>
      </c>
      <c r="H313" s="23">
        <f>IF(J312&lt;=0,0,MIN(J312+G313,$B$11))</f>
        <v/>
      </c>
      <c r="I313" s="24">
        <f>MAX(0,I312+E313-F313)</f>
        <v/>
      </c>
      <c r="J313" s="24">
        <f>MAX(0,J312+G313-H313)</f>
        <v/>
      </c>
    </row>
    <row r="314">
      <c r="D314" s="22" t="n">
        <v>308</v>
      </c>
      <c r="E314" s="23">
        <f>ROUND(I313*$B$8/12,2)</f>
        <v/>
      </c>
      <c r="F314" s="23">
        <f>IF(I313&lt;=0,0,MIN(I313+E314,MAX($B$10,ROUND(I313*$B$9,2))))</f>
        <v/>
      </c>
      <c r="G314" s="23">
        <f>ROUND(J313*$B$8/12,2)</f>
        <v/>
      </c>
      <c r="H314" s="23">
        <f>IF(J313&lt;=0,0,MIN(J313+G314,$B$11))</f>
        <v/>
      </c>
      <c r="I314" s="24">
        <f>MAX(0,I313+E314-F314)</f>
        <v/>
      </c>
      <c r="J314" s="24">
        <f>MAX(0,J313+G314-H314)</f>
        <v/>
      </c>
    </row>
    <row r="315">
      <c r="D315" s="22" t="n">
        <v>309</v>
      </c>
      <c r="E315" s="23">
        <f>ROUND(I314*$B$8/12,2)</f>
        <v/>
      </c>
      <c r="F315" s="23">
        <f>IF(I314&lt;=0,0,MIN(I314+E315,MAX($B$10,ROUND(I314*$B$9,2))))</f>
        <v/>
      </c>
      <c r="G315" s="23">
        <f>ROUND(J314*$B$8/12,2)</f>
        <v/>
      </c>
      <c r="H315" s="23">
        <f>IF(J314&lt;=0,0,MIN(J314+G315,$B$11))</f>
        <v/>
      </c>
      <c r="I315" s="24">
        <f>MAX(0,I314+E315-F315)</f>
        <v/>
      </c>
      <c r="J315" s="24">
        <f>MAX(0,J314+G315-H315)</f>
        <v/>
      </c>
    </row>
    <row r="316">
      <c r="D316" s="22" t="n">
        <v>310</v>
      </c>
      <c r="E316" s="23">
        <f>ROUND(I315*$B$8/12,2)</f>
        <v/>
      </c>
      <c r="F316" s="23">
        <f>IF(I315&lt;=0,0,MIN(I315+E316,MAX($B$10,ROUND(I315*$B$9,2))))</f>
        <v/>
      </c>
      <c r="G316" s="23">
        <f>ROUND(J315*$B$8/12,2)</f>
        <v/>
      </c>
      <c r="H316" s="23">
        <f>IF(J315&lt;=0,0,MIN(J315+G316,$B$11))</f>
        <v/>
      </c>
      <c r="I316" s="24">
        <f>MAX(0,I315+E316-F316)</f>
        <v/>
      </c>
      <c r="J316" s="24">
        <f>MAX(0,J315+G316-H316)</f>
        <v/>
      </c>
    </row>
    <row r="317">
      <c r="D317" s="22" t="n">
        <v>311</v>
      </c>
      <c r="E317" s="23">
        <f>ROUND(I316*$B$8/12,2)</f>
        <v/>
      </c>
      <c r="F317" s="23">
        <f>IF(I316&lt;=0,0,MIN(I316+E317,MAX($B$10,ROUND(I316*$B$9,2))))</f>
        <v/>
      </c>
      <c r="G317" s="23">
        <f>ROUND(J316*$B$8/12,2)</f>
        <v/>
      </c>
      <c r="H317" s="23">
        <f>IF(J316&lt;=0,0,MIN(J316+G317,$B$11))</f>
        <v/>
      </c>
      <c r="I317" s="24">
        <f>MAX(0,I316+E317-F317)</f>
        <v/>
      </c>
      <c r="J317" s="24">
        <f>MAX(0,J316+G317-H317)</f>
        <v/>
      </c>
    </row>
    <row r="318">
      <c r="D318" s="22" t="n">
        <v>312</v>
      </c>
      <c r="E318" s="23">
        <f>ROUND(I317*$B$8/12,2)</f>
        <v/>
      </c>
      <c r="F318" s="23">
        <f>IF(I317&lt;=0,0,MIN(I317+E318,MAX($B$10,ROUND(I317*$B$9,2))))</f>
        <v/>
      </c>
      <c r="G318" s="23">
        <f>ROUND(J317*$B$8/12,2)</f>
        <v/>
      </c>
      <c r="H318" s="23">
        <f>IF(J317&lt;=0,0,MIN(J317+G318,$B$11))</f>
        <v/>
      </c>
      <c r="I318" s="24">
        <f>MAX(0,I317+E318-F318)</f>
        <v/>
      </c>
      <c r="J318" s="24">
        <f>MAX(0,J317+G318-H318)</f>
        <v/>
      </c>
    </row>
    <row r="319">
      <c r="D319" s="22" t="n">
        <v>313</v>
      </c>
      <c r="E319" s="23">
        <f>ROUND(I318*$B$8/12,2)</f>
        <v/>
      </c>
      <c r="F319" s="23">
        <f>IF(I318&lt;=0,0,MIN(I318+E319,MAX($B$10,ROUND(I318*$B$9,2))))</f>
        <v/>
      </c>
      <c r="G319" s="23">
        <f>ROUND(J318*$B$8/12,2)</f>
        <v/>
      </c>
      <c r="H319" s="23">
        <f>IF(J318&lt;=0,0,MIN(J318+G319,$B$11))</f>
        <v/>
      </c>
      <c r="I319" s="24">
        <f>MAX(0,I318+E319-F319)</f>
        <v/>
      </c>
      <c r="J319" s="24">
        <f>MAX(0,J318+G319-H319)</f>
        <v/>
      </c>
    </row>
    <row r="320">
      <c r="D320" s="22" t="n">
        <v>314</v>
      </c>
      <c r="E320" s="23">
        <f>ROUND(I319*$B$8/12,2)</f>
        <v/>
      </c>
      <c r="F320" s="23">
        <f>IF(I319&lt;=0,0,MIN(I319+E320,MAX($B$10,ROUND(I319*$B$9,2))))</f>
        <v/>
      </c>
      <c r="G320" s="23">
        <f>ROUND(J319*$B$8/12,2)</f>
        <v/>
      </c>
      <c r="H320" s="23">
        <f>IF(J319&lt;=0,0,MIN(J319+G320,$B$11))</f>
        <v/>
      </c>
      <c r="I320" s="24">
        <f>MAX(0,I319+E320-F320)</f>
        <v/>
      </c>
      <c r="J320" s="24">
        <f>MAX(0,J319+G320-H320)</f>
        <v/>
      </c>
    </row>
    <row r="321">
      <c r="D321" s="22" t="n">
        <v>315</v>
      </c>
      <c r="E321" s="23">
        <f>ROUND(I320*$B$8/12,2)</f>
        <v/>
      </c>
      <c r="F321" s="23">
        <f>IF(I320&lt;=0,0,MIN(I320+E321,MAX($B$10,ROUND(I320*$B$9,2))))</f>
        <v/>
      </c>
      <c r="G321" s="23">
        <f>ROUND(J320*$B$8/12,2)</f>
        <v/>
      </c>
      <c r="H321" s="23">
        <f>IF(J320&lt;=0,0,MIN(J320+G321,$B$11))</f>
        <v/>
      </c>
      <c r="I321" s="24">
        <f>MAX(0,I320+E321-F321)</f>
        <v/>
      </c>
      <c r="J321" s="24">
        <f>MAX(0,J320+G321-H321)</f>
        <v/>
      </c>
    </row>
    <row r="322">
      <c r="D322" s="22" t="n">
        <v>316</v>
      </c>
      <c r="E322" s="23">
        <f>ROUND(I321*$B$8/12,2)</f>
        <v/>
      </c>
      <c r="F322" s="23">
        <f>IF(I321&lt;=0,0,MIN(I321+E322,MAX($B$10,ROUND(I321*$B$9,2))))</f>
        <v/>
      </c>
      <c r="G322" s="23">
        <f>ROUND(J321*$B$8/12,2)</f>
        <v/>
      </c>
      <c r="H322" s="23">
        <f>IF(J321&lt;=0,0,MIN(J321+G322,$B$11))</f>
        <v/>
      </c>
      <c r="I322" s="24">
        <f>MAX(0,I321+E322-F322)</f>
        <v/>
      </c>
      <c r="J322" s="24">
        <f>MAX(0,J321+G322-H322)</f>
        <v/>
      </c>
    </row>
    <row r="323">
      <c r="D323" s="22" t="n">
        <v>317</v>
      </c>
      <c r="E323" s="23">
        <f>ROUND(I322*$B$8/12,2)</f>
        <v/>
      </c>
      <c r="F323" s="23">
        <f>IF(I322&lt;=0,0,MIN(I322+E323,MAX($B$10,ROUND(I322*$B$9,2))))</f>
        <v/>
      </c>
      <c r="G323" s="23">
        <f>ROUND(J322*$B$8/12,2)</f>
        <v/>
      </c>
      <c r="H323" s="23">
        <f>IF(J322&lt;=0,0,MIN(J322+G323,$B$11))</f>
        <v/>
      </c>
      <c r="I323" s="24">
        <f>MAX(0,I322+E323-F323)</f>
        <v/>
      </c>
      <c r="J323" s="24">
        <f>MAX(0,J322+G323-H323)</f>
        <v/>
      </c>
    </row>
    <row r="324">
      <c r="D324" s="22" t="n">
        <v>318</v>
      </c>
      <c r="E324" s="23">
        <f>ROUND(I323*$B$8/12,2)</f>
        <v/>
      </c>
      <c r="F324" s="23">
        <f>IF(I323&lt;=0,0,MIN(I323+E324,MAX($B$10,ROUND(I323*$B$9,2))))</f>
        <v/>
      </c>
      <c r="G324" s="23">
        <f>ROUND(J323*$B$8/12,2)</f>
        <v/>
      </c>
      <c r="H324" s="23">
        <f>IF(J323&lt;=0,0,MIN(J323+G324,$B$11))</f>
        <v/>
      </c>
      <c r="I324" s="24">
        <f>MAX(0,I323+E324-F324)</f>
        <v/>
      </c>
      <c r="J324" s="24">
        <f>MAX(0,J323+G324-H324)</f>
        <v/>
      </c>
    </row>
    <row r="325">
      <c r="D325" s="22" t="n">
        <v>319</v>
      </c>
      <c r="E325" s="23">
        <f>ROUND(I324*$B$8/12,2)</f>
        <v/>
      </c>
      <c r="F325" s="23">
        <f>IF(I324&lt;=0,0,MIN(I324+E325,MAX($B$10,ROUND(I324*$B$9,2))))</f>
        <v/>
      </c>
      <c r="G325" s="23">
        <f>ROUND(J324*$B$8/12,2)</f>
        <v/>
      </c>
      <c r="H325" s="23">
        <f>IF(J324&lt;=0,0,MIN(J324+G325,$B$11))</f>
        <v/>
      </c>
      <c r="I325" s="24">
        <f>MAX(0,I324+E325-F325)</f>
        <v/>
      </c>
      <c r="J325" s="24">
        <f>MAX(0,J324+G325-H325)</f>
        <v/>
      </c>
    </row>
    <row r="326">
      <c r="D326" s="22" t="n">
        <v>320</v>
      </c>
      <c r="E326" s="23">
        <f>ROUND(I325*$B$8/12,2)</f>
        <v/>
      </c>
      <c r="F326" s="23">
        <f>IF(I325&lt;=0,0,MIN(I325+E326,MAX($B$10,ROUND(I325*$B$9,2))))</f>
        <v/>
      </c>
      <c r="G326" s="23">
        <f>ROUND(J325*$B$8/12,2)</f>
        <v/>
      </c>
      <c r="H326" s="23">
        <f>IF(J325&lt;=0,0,MIN(J325+G326,$B$11))</f>
        <v/>
      </c>
      <c r="I326" s="24">
        <f>MAX(0,I325+E326-F326)</f>
        <v/>
      </c>
      <c r="J326" s="24">
        <f>MAX(0,J325+G326-H326)</f>
        <v/>
      </c>
    </row>
    <row r="327">
      <c r="D327" s="22" t="n">
        <v>321</v>
      </c>
      <c r="E327" s="23">
        <f>ROUND(I326*$B$8/12,2)</f>
        <v/>
      </c>
      <c r="F327" s="23">
        <f>IF(I326&lt;=0,0,MIN(I326+E327,MAX($B$10,ROUND(I326*$B$9,2))))</f>
        <v/>
      </c>
      <c r="G327" s="23">
        <f>ROUND(J326*$B$8/12,2)</f>
        <v/>
      </c>
      <c r="H327" s="23">
        <f>IF(J326&lt;=0,0,MIN(J326+G327,$B$11))</f>
        <v/>
      </c>
      <c r="I327" s="24">
        <f>MAX(0,I326+E327-F327)</f>
        <v/>
      </c>
      <c r="J327" s="24">
        <f>MAX(0,J326+G327-H327)</f>
        <v/>
      </c>
    </row>
    <row r="328">
      <c r="D328" s="22" t="n">
        <v>322</v>
      </c>
      <c r="E328" s="23">
        <f>ROUND(I327*$B$8/12,2)</f>
        <v/>
      </c>
      <c r="F328" s="23">
        <f>IF(I327&lt;=0,0,MIN(I327+E328,MAX($B$10,ROUND(I327*$B$9,2))))</f>
        <v/>
      </c>
      <c r="G328" s="23">
        <f>ROUND(J327*$B$8/12,2)</f>
        <v/>
      </c>
      <c r="H328" s="23">
        <f>IF(J327&lt;=0,0,MIN(J327+G328,$B$11))</f>
        <v/>
      </c>
      <c r="I328" s="24">
        <f>MAX(0,I327+E328-F328)</f>
        <v/>
      </c>
      <c r="J328" s="24">
        <f>MAX(0,J327+G328-H328)</f>
        <v/>
      </c>
    </row>
    <row r="329">
      <c r="D329" s="22" t="n">
        <v>323</v>
      </c>
      <c r="E329" s="23">
        <f>ROUND(I328*$B$8/12,2)</f>
        <v/>
      </c>
      <c r="F329" s="23">
        <f>IF(I328&lt;=0,0,MIN(I328+E329,MAX($B$10,ROUND(I328*$B$9,2))))</f>
        <v/>
      </c>
      <c r="G329" s="23">
        <f>ROUND(J328*$B$8/12,2)</f>
        <v/>
      </c>
      <c r="H329" s="23">
        <f>IF(J328&lt;=0,0,MIN(J328+G329,$B$11))</f>
        <v/>
      </c>
      <c r="I329" s="24">
        <f>MAX(0,I328+E329-F329)</f>
        <v/>
      </c>
      <c r="J329" s="24">
        <f>MAX(0,J328+G329-H329)</f>
        <v/>
      </c>
    </row>
    <row r="330">
      <c r="D330" s="22" t="n">
        <v>324</v>
      </c>
      <c r="E330" s="23">
        <f>ROUND(I329*$B$8/12,2)</f>
        <v/>
      </c>
      <c r="F330" s="23">
        <f>IF(I329&lt;=0,0,MIN(I329+E330,MAX($B$10,ROUND(I329*$B$9,2))))</f>
        <v/>
      </c>
      <c r="G330" s="23">
        <f>ROUND(J329*$B$8/12,2)</f>
        <v/>
      </c>
      <c r="H330" s="23">
        <f>IF(J329&lt;=0,0,MIN(J329+G330,$B$11))</f>
        <v/>
      </c>
      <c r="I330" s="24">
        <f>MAX(0,I329+E330-F330)</f>
        <v/>
      </c>
      <c r="J330" s="24">
        <f>MAX(0,J329+G330-H330)</f>
        <v/>
      </c>
    </row>
    <row r="331">
      <c r="D331" s="22" t="n">
        <v>325</v>
      </c>
      <c r="E331" s="23">
        <f>ROUND(I330*$B$8/12,2)</f>
        <v/>
      </c>
      <c r="F331" s="23">
        <f>IF(I330&lt;=0,0,MIN(I330+E331,MAX($B$10,ROUND(I330*$B$9,2))))</f>
        <v/>
      </c>
      <c r="G331" s="23">
        <f>ROUND(J330*$B$8/12,2)</f>
        <v/>
      </c>
      <c r="H331" s="23">
        <f>IF(J330&lt;=0,0,MIN(J330+G331,$B$11))</f>
        <v/>
      </c>
      <c r="I331" s="24">
        <f>MAX(0,I330+E331-F331)</f>
        <v/>
      </c>
      <c r="J331" s="24">
        <f>MAX(0,J330+G331-H331)</f>
        <v/>
      </c>
    </row>
    <row r="332">
      <c r="D332" s="22" t="n">
        <v>326</v>
      </c>
      <c r="E332" s="23">
        <f>ROUND(I331*$B$8/12,2)</f>
        <v/>
      </c>
      <c r="F332" s="23">
        <f>IF(I331&lt;=0,0,MIN(I331+E332,MAX($B$10,ROUND(I331*$B$9,2))))</f>
        <v/>
      </c>
      <c r="G332" s="23">
        <f>ROUND(J331*$B$8/12,2)</f>
        <v/>
      </c>
      <c r="H332" s="23">
        <f>IF(J331&lt;=0,0,MIN(J331+G332,$B$11))</f>
        <v/>
      </c>
      <c r="I332" s="24">
        <f>MAX(0,I331+E332-F332)</f>
        <v/>
      </c>
      <c r="J332" s="24">
        <f>MAX(0,J331+G332-H332)</f>
        <v/>
      </c>
    </row>
    <row r="333">
      <c r="D333" s="22" t="n">
        <v>327</v>
      </c>
      <c r="E333" s="23">
        <f>ROUND(I332*$B$8/12,2)</f>
        <v/>
      </c>
      <c r="F333" s="23">
        <f>IF(I332&lt;=0,0,MIN(I332+E333,MAX($B$10,ROUND(I332*$B$9,2))))</f>
        <v/>
      </c>
      <c r="G333" s="23">
        <f>ROUND(J332*$B$8/12,2)</f>
        <v/>
      </c>
      <c r="H333" s="23">
        <f>IF(J332&lt;=0,0,MIN(J332+G333,$B$11))</f>
        <v/>
      </c>
      <c r="I333" s="24">
        <f>MAX(0,I332+E333-F333)</f>
        <v/>
      </c>
      <c r="J333" s="24">
        <f>MAX(0,J332+G333-H333)</f>
        <v/>
      </c>
    </row>
    <row r="334">
      <c r="D334" s="22" t="n">
        <v>328</v>
      </c>
      <c r="E334" s="23">
        <f>ROUND(I333*$B$8/12,2)</f>
        <v/>
      </c>
      <c r="F334" s="23">
        <f>IF(I333&lt;=0,0,MIN(I333+E334,MAX($B$10,ROUND(I333*$B$9,2))))</f>
        <v/>
      </c>
      <c r="G334" s="23">
        <f>ROUND(J333*$B$8/12,2)</f>
        <v/>
      </c>
      <c r="H334" s="23">
        <f>IF(J333&lt;=0,0,MIN(J333+G334,$B$11))</f>
        <v/>
      </c>
      <c r="I334" s="24">
        <f>MAX(0,I333+E334-F334)</f>
        <v/>
      </c>
      <c r="J334" s="24">
        <f>MAX(0,J333+G334-H334)</f>
        <v/>
      </c>
    </row>
    <row r="335">
      <c r="D335" s="22" t="n">
        <v>329</v>
      </c>
      <c r="E335" s="23">
        <f>ROUND(I334*$B$8/12,2)</f>
        <v/>
      </c>
      <c r="F335" s="23">
        <f>IF(I334&lt;=0,0,MIN(I334+E335,MAX($B$10,ROUND(I334*$B$9,2))))</f>
        <v/>
      </c>
      <c r="G335" s="23">
        <f>ROUND(J334*$B$8/12,2)</f>
        <v/>
      </c>
      <c r="H335" s="23">
        <f>IF(J334&lt;=0,0,MIN(J334+G335,$B$11))</f>
        <v/>
      </c>
      <c r="I335" s="24">
        <f>MAX(0,I334+E335-F335)</f>
        <v/>
      </c>
      <c r="J335" s="24">
        <f>MAX(0,J334+G335-H335)</f>
        <v/>
      </c>
    </row>
    <row r="336">
      <c r="D336" s="22" t="n">
        <v>330</v>
      </c>
      <c r="E336" s="23">
        <f>ROUND(I335*$B$8/12,2)</f>
        <v/>
      </c>
      <c r="F336" s="23">
        <f>IF(I335&lt;=0,0,MIN(I335+E336,MAX($B$10,ROUND(I335*$B$9,2))))</f>
        <v/>
      </c>
      <c r="G336" s="23">
        <f>ROUND(J335*$B$8/12,2)</f>
        <v/>
      </c>
      <c r="H336" s="23">
        <f>IF(J335&lt;=0,0,MIN(J335+G336,$B$11))</f>
        <v/>
      </c>
      <c r="I336" s="24">
        <f>MAX(0,I335+E336-F336)</f>
        <v/>
      </c>
      <c r="J336" s="24">
        <f>MAX(0,J335+G336-H336)</f>
        <v/>
      </c>
    </row>
    <row r="337">
      <c r="D337" s="22" t="n">
        <v>331</v>
      </c>
      <c r="E337" s="23">
        <f>ROUND(I336*$B$8/12,2)</f>
        <v/>
      </c>
      <c r="F337" s="23">
        <f>IF(I336&lt;=0,0,MIN(I336+E337,MAX($B$10,ROUND(I336*$B$9,2))))</f>
        <v/>
      </c>
      <c r="G337" s="23">
        <f>ROUND(J336*$B$8/12,2)</f>
        <v/>
      </c>
      <c r="H337" s="23">
        <f>IF(J336&lt;=0,0,MIN(J336+G337,$B$11))</f>
        <v/>
      </c>
      <c r="I337" s="24">
        <f>MAX(0,I336+E337-F337)</f>
        <v/>
      </c>
      <c r="J337" s="24">
        <f>MAX(0,J336+G337-H337)</f>
        <v/>
      </c>
    </row>
    <row r="338">
      <c r="D338" s="22" t="n">
        <v>332</v>
      </c>
      <c r="E338" s="23">
        <f>ROUND(I337*$B$8/12,2)</f>
        <v/>
      </c>
      <c r="F338" s="23">
        <f>IF(I337&lt;=0,0,MIN(I337+E338,MAX($B$10,ROUND(I337*$B$9,2))))</f>
        <v/>
      </c>
      <c r="G338" s="23">
        <f>ROUND(J337*$B$8/12,2)</f>
        <v/>
      </c>
      <c r="H338" s="23">
        <f>IF(J337&lt;=0,0,MIN(J337+G338,$B$11))</f>
        <v/>
      </c>
      <c r="I338" s="24">
        <f>MAX(0,I337+E338-F338)</f>
        <v/>
      </c>
      <c r="J338" s="24">
        <f>MAX(0,J337+G338-H338)</f>
        <v/>
      </c>
    </row>
    <row r="339">
      <c r="D339" s="22" t="n">
        <v>333</v>
      </c>
      <c r="E339" s="23">
        <f>ROUND(I338*$B$8/12,2)</f>
        <v/>
      </c>
      <c r="F339" s="23">
        <f>IF(I338&lt;=0,0,MIN(I338+E339,MAX($B$10,ROUND(I338*$B$9,2))))</f>
        <v/>
      </c>
      <c r="G339" s="23">
        <f>ROUND(J338*$B$8/12,2)</f>
        <v/>
      </c>
      <c r="H339" s="23">
        <f>IF(J338&lt;=0,0,MIN(J338+G339,$B$11))</f>
        <v/>
      </c>
      <c r="I339" s="24">
        <f>MAX(0,I338+E339-F339)</f>
        <v/>
      </c>
      <c r="J339" s="24">
        <f>MAX(0,J338+G339-H339)</f>
        <v/>
      </c>
    </row>
    <row r="340">
      <c r="D340" s="22" t="n">
        <v>334</v>
      </c>
      <c r="E340" s="23">
        <f>ROUND(I339*$B$8/12,2)</f>
        <v/>
      </c>
      <c r="F340" s="23">
        <f>IF(I339&lt;=0,0,MIN(I339+E340,MAX($B$10,ROUND(I339*$B$9,2))))</f>
        <v/>
      </c>
      <c r="G340" s="23">
        <f>ROUND(J339*$B$8/12,2)</f>
        <v/>
      </c>
      <c r="H340" s="23">
        <f>IF(J339&lt;=0,0,MIN(J339+G340,$B$11))</f>
        <v/>
      </c>
      <c r="I340" s="24">
        <f>MAX(0,I339+E340-F340)</f>
        <v/>
      </c>
      <c r="J340" s="24">
        <f>MAX(0,J339+G340-H340)</f>
        <v/>
      </c>
    </row>
    <row r="341">
      <c r="D341" s="22" t="n">
        <v>335</v>
      </c>
      <c r="E341" s="23">
        <f>ROUND(I340*$B$8/12,2)</f>
        <v/>
      </c>
      <c r="F341" s="23">
        <f>IF(I340&lt;=0,0,MIN(I340+E341,MAX($B$10,ROUND(I340*$B$9,2))))</f>
        <v/>
      </c>
      <c r="G341" s="23">
        <f>ROUND(J340*$B$8/12,2)</f>
        <v/>
      </c>
      <c r="H341" s="23">
        <f>IF(J340&lt;=0,0,MIN(J340+G341,$B$11))</f>
        <v/>
      </c>
      <c r="I341" s="24">
        <f>MAX(0,I340+E341-F341)</f>
        <v/>
      </c>
      <c r="J341" s="24">
        <f>MAX(0,J340+G341-H341)</f>
        <v/>
      </c>
    </row>
    <row r="342">
      <c r="D342" s="22" t="n">
        <v>336</v>
      </c>
      <c r="E342" s="23">
        <f>ROUND(I341*$B$8/12,2)</f>
        <v/>
      </c>
      <c r="F342" s="23">
        <f>IF(I341&lt;=0,0,MIN(I341+E342,MAX($B$10,ROUND(I341*$B$9,2))))</f>
        <v/>
      </c>
      <c r="G342" s="23">
        <f>ROUND(J341*$B$8/12,2)</f>
        <v/>
      </c>
      <c r="H342" s="23">
        <f>IF(J341&lt;=0,0,MIN(J341+G342,$B$11))</f>
        <v/>
      </c>
      <c r="I342" s="24">
        <f>MAX(0,I341+E342-F342)</f>
        <v/>
      </c>
      <c r="J342" s="24">
        <f>MAX(0,J341+G342-H342)</f>
        <v/>
      </c>
    </row>
    <row r="343">
      <c r="D343" s="22" t="n">
        <v>337</v>
      </c>
      <c r="E343" s="23">
        <f>ROUND(I342*$B$8/12,2)</f>
        <v/>
      </c>
      <c r="F343" s="23">
        <f>IF(I342&lt;=0,0,MIN(I342+E343,MAX($B$10,ROUND(I342*$B$9,2))))</f>
        <v/>
      </c>
      <c r="G343" s="23">
        <f>ROUND(J342*$B$8/12,2)</f>
        <v/>
      </c>
      <c r="H343" s="23">
        <f>IF(J342&lt;=0,0,MIN(J342+G343,$B$11))</f>
        <v/>
      </c>
      <c r="I343" s="24">
        <f>MAX(0,I342+E343-F343)</f>
        <v/>
      </c>
      <c r="J343" s="24">
        <f>MAX(0,J342+G343-H343)</f>
        <v/>
      </c>
    </row>
    <row r="344">
      <c r="D344" s="22" t="n">
        <v>338</v>
      </c>
      <c r="E344" s="23">
        <f>ROUND(I343*$B$8/12,2)</f>
        <v/>
      </c>
      <c r="F344" s="23">
        <f>IF(I343&lt;=0,0,MIN(I343+E344,MAX($B$10,ROUND(I343*$B$9,2))))</f>
        <v/>
      </c>
      <c r="G344" s="23">
        <f>ROUND(J343*$B$8/12,2)</f>
        <v/>
      </c>
      <c r="H344" s="23">
        <f>IF(J343&lt;=0,0,MIN(J343+G344,$B$11))</f>
        <v/>
      </c>
      <c r="I344" s="24">
        <f>MAX(0,I343+E344-F344)</f>
        <v/>
      </c>
      <c r="J344" s="24">
        <f>MAX(0,J343+G344-H344)</f>
        <v/>
      </c>
    </row>
    <row r="345">
      <c r="D345" s="22" t="n">
        <v>339</v>
      </c>
      <c r="E345" s="23">
        <f>ROUND(I344*$B$8/12,2)</f>
        <v/>
      </c>
      <c r="F345" s="23">
        <f>IF(I344&lt;=0,0,MIN(I344+E345,MAX($B$10,ROUND(I344*$B$9,2))))</f>
        <v/>
      </c>
      <c r="G345" s="23">
        <f>ROUND(J344*$B$8/12,2)</f>
        <v/>
      </c>
      <c r="H345" s="23">
        <f>IF(J344&lt;=0,0,MIN(J344+G345,$B$11))</f>
        <v/>
      </c>
      <c r="I345" s="24">
        <f>MAX(0,I344+E345-F345)</f>
        <v/>
      </c>
      <c r="J345" s="24">
        <f>MAX(0,J344+G345-H345)</f>
        <v/>
      </c>
    </row>
    <row r="346">
      <c r="D346" s="22" t="n">
        <v>340</v>
      </c>
      <c r="E346" s="23">
        <f>ROUND(I345*$B$8/12,2)</f>
        <v/>
      </c>
      <c r="F346" s="23">
        <f>IF(I345&lt;=0,0,MIN(I345+E346,MAX($B$10,ROUND(I345*$B$9,2))))</f>
        <v/>
      </c>
      <c r="G346" s="23">
        <f>ROUND(J345*$B$8/12,2)</f>
        <v/>
      </c>
      <c r="H346" s="23">
        <f>IF(J345&lt;=0,0,MIN(J345+G346,$B$11))</f>
        <v/>
      </c>
      <c r="I346" s="24">
        <f>MAX(0,I345+E346-F346)</f>
        <v/>
      </c>
      <c r="J346" s="24">
        <f>MAX(0,J345+G346-H346)</f>
        <v/>
      </c>
    </row>
    <row r="347">
      <c r="D347" s="22" t="n">
        <v>341</v>
      </c>
      <c r="E347" s="23">
        <f>ROUND(I346*$B$8/12,2)</f>
        <v/>
      </c>
      <c r="F347" s="23">
        <f>IF(I346&lt;=0,0,MIN(I346+E347,MAX($B$10,ROUND(I346*$B$9,2))))</f>
        <v/>
      </c>
      <c r="G347" s="23">
        <f>ROUND(J346*$B$8/12,2)</f>
        <v/>
      </c>
      <c r="H347" s="23">
        <f>IF(J346&lt;=0,0,MIN(J346+G347,$B$11))</f>
        <v/>
      </c>
      <c r="I347" s="24">
        <f>MAX(0,I346+E347-F347)</f>
        <v/>
      </c>
      <c r="J347" s="24">
        <f>MAX(0,J346+G347-H347)</f>
        <v/>
      </c>
    </row>
    <row r="348">
      <c r="D348" s="22" t="n">
        <v>342</v>
      </c>
      <c r="E348" s="23">
        <f>ROUND(I347*$B$8/12,2)</f>
        <v/>
      </c>
      <c r="F348" s="23">
        <f>IF(I347&lt;=0,0,MIN(I347+E348,MAX($B$10,ROUND(I347*$B$9,2))))</f>
        <v/>
      </c>
      <c r="G348" s="23">
        <f>ROUND(J347*$B$8/12,2)</f>
        <v/>
      </c>
      <c r="H348" s="23">
        <f>IF(J347&lt;=0,0,MIN(J347+G348,$B$11))</f>
        <v/>
      </c>
      <c r="I348" s="24">
        <f>MAX(0,I347+E348-F348)</f>
        <v/>
      </c>
      <c r="J348" s="24">
        <f>MAX(0,J347+G348-H348)</f>
        <v/>
      </c>
    </row>
    <row r="349">
      <c r="D349" s="22" t="n">
        <v>343</v>
      </c>
      <c r="E349" s="23">
        <f>ROUND(I348*$B$8/12,2)</f>
        <v/>
      </c>
      <c r="F349" s="23">
        <f>IF(I348&lt;=0,0,MIN(I348+E349,MAX($B$10,ROUND(I348*$B$9,2))))</f>
        <v/>
      </c>
      <c r="G349" s="23">
        <f>ROUND(J348*$B$8/12,2)</f>
        <v/>
      </c>
      <c r="H349" s="23">
        <f>IF(J348&lt;=0,0,MIN(J348+G349,$B$11))</f>
        <v/>
      </c>
      <c r="I349" s="24">
        <f>MAX(0,I348+E349-F349)</f>
        <v/>
      </c>
      <c r="J349" s="24">
        <f>MAX(0,J348+G349-H349)</f>
        <v/>
      </c>
    </row>
    <row r="350">
      <c r="D350" s="22" t="n">
        <v>344</v>
      </c>
      <c r="E350" s="23">
        <f>ROUND(I349*$B$8/12,2)</f>
        <v/>
      </c>
      <c r="F350" s="23">
        <f>IF(I349&lt;=0,0,MIN(I349+E350,MAX($B$10,ROUND(I349*$B$9,2))))</f>
        <v/>
      </c>
      <c r="G350" s="23">
        <f>ROUND(J349*$B$8/12,2)</f>
        <v/>
      </c>
      <c r="H350" s="23">
        <f>IF(J349&lt;=0,0,MIN(J349+G350,$B$11))</f>
        <v/>
      </c>
      <c r="I350" s="24">
        <f>MAX(0,I349+E350-F350)</f>
        <v/>
      </c>
      <c r="J350" s="24">
        <f>MAX(0,J349+G350-H350)</f>
        <v/>
      </c>
    </row>
    <row r="351">
      <c r="D351" s="22" t="n">
        <v>345</v>
      </c>
      <c r="E351" s="23">
        <f>ROUND(I350*$B$8/12,2)</f>
        <v/>
      </c>
      <c r="F351" s="23">
        <f>IF(I350&lt;=0,0,MIN(I350+E351,MAX($B$10,ROUND(I350*$B$9,2))))</f>
        <v/>
      </c>
      <c r="G351" s="23">
        <f>ROUND(J350*$B$8/12,2)</f>
        <v/>
      </c>
      <c r="H351" s="23">
        <f>IF(J350&lt;=0,0,MIN(J350+G351,$B$11))</f>
        <v/>
      </c>
      <c r="I351" s="24">
        <f>MAX(0,I350+E351-F351)</f>
        <v/>
      </c>
      <c r="J351" s="24">
        <f>MAX(0,J350+G351-H351)</f>
        <v/>
      </c>
    </row>
    <row r="352">
      <c r="D352" s="22" t="n">
        <v>346</v>
      </c>
      <c r="E352" s="23">
        <f>ROUND(I351*$B$8/12,2)</f>
        <v/>
      </c>
      <c r="F352" s="23">
        <f>IF(I351&lt;=0,0,MIN(I351+E352,MAX($B$10,ROUND(I351*$B$9,2))))</f>
        <v/>
      </c>
      <c r="G352" s="23">
        <f>ROUND(J351*$B$8/12,2)</f>
        <v/>
      </c>
      <c r="H352" s="23">
        <f>IF(J351&lt;=0,0,MIN(J351+G352,$B$11))</f>
        <v/>
      </c>
      <c r="I352" s="24">
        <f>MAX(0,I351+E352-F352)</f>
        <v/>
      </c>
      <c r="J352" s="24">
        <f>MAX(0,J351+G352-H352)</f>
        <v/>
      </c>
    </row>
    <row r="353">
      <c r="D353" s="22" t="n">
        <v>347</v>
      </c>
      <c r="E353" s="23">
        <f>ROUND(I352*$B$8/12,2)</f>
        <v/>
      </c>
      <c r="F353" s="23">
        <f>IF(I352&lt;=0,0,MIN(I352+E353,MAX($B$10,ROUND(I352*$B$9,2))))</f>
        <v/>
      </c>
      <c r="G353" s="23">
        <f>ROUND(J352*$B$8/12,2)</f>
        <v/>
      </c>
      <c r="H353" s="23">
        <f>IF(J352&lt;=0,0,MIN(J352+G353,$B$11))</f>
        <v/>
      </c>
      <c r="I353" s="24">
        <f>MAX(0,I352+E353-F353)</f>
        <v/>
      </c>
      <c r="J353" s="24">
        <f>MAX(0,J352+G353-H353)</f>
        <v/>
      </c>
    </row>
    <row r="354">
      <c r="D354" s="22" t="n">
        <v>348</v>
      </c>
      <c r="E354" s="23">
        <f>ROUND(I353*$B$8/12,2)</f>
        <v/>
      </c>
      <c r="F354" s="23">
        <f>IF(I353&lt;=0,0,MIN(I353+E354,MAX($B$10,ROUND(I353*$B$9,2))))</f>
        <v/>
      </c>
      <c r="G354" s="23">
        <f>ROUND(J353*$B$8/12,2)</f>
        <v/>
      </c>
      <c r="H354" s="23">
        <f>IF(J353&lt;=0,0,MIN(J353+G354,$B$11))</f>
        <v/>
      </c>
      <c r="I354" s="24">
        <f>MAX(0,I353+E354-F354)</f>
        <v/>
      </c>
      <c r="J354" s="24">
        <f>MAX(0,J353+G354-H354)</f>
        <v/>
      </c>
    </row>
    <row r="355">
      <c r="D355" s="22" t="n">
        <v>349</v>
      </c>
      <c r="E355" s="23">
        <f>ROUND(I354*$B$8/12,2)</f>
        <v/>
      </c>
      <c r="F355" s="23">
        <f>IF(I354&lt;=0,0,MIN(I354+E355,MAX($B$10,ROUND(I354*$B$9,2))))</f>
        <v/>
      </c>
      <c r="G355" s="23">
        <f>ROUND(J354*$B$8/12,2)</f>
        <v/>
      </c>
      <c r="H355" s="23">
        <f>IF(J354&lt;=0,0,MIN(J354+G355,$B$11))</f>
        <v/>
      </c>
      <c r="I355" s="24">
        <f>MAX(0,I354+E355-F355)</f>
        <v/>
      </c>
      <c r="J355" s="24">
        <f>MAX(0,J354+G355-H355)</f>
        <v/>
      </c>
    </row>
    <row r="356">
      <c r="D356" s="22" t="n">
        <v>350</v>
      </c>
      <c r="E356" s="23">
        <f>ROUND(I355*$B$8/12,2)</f>
        <v/>
      </c>
      <c r="F356" s="23">
        <f>IF(I355&lt;=0,0,MIN(I355+E356,MAX($B$10,ROUND(I355*$B$9,2))))</f>
        <v/>
      </c>
      <c r="G356" s="23">
        <f>ROUND(J355*$B$8/12,2)</f>
        <v/>
      </c>
      <c r="H356" s="23">
        <f>IF(J355&lt;=0,0,MIN(J355+G356,$B$11))</f>
        <v/>
      </c>
      <c r="I356" s="24">
        <f>MAX(0,I355+E356-F356)</f>
        <v/>
      </c>
      <c r="J356" s="24">
        <f>MAX(0,J355+G356-H356)</f>
        <v/>
      </c>
    </row>
    <row r="357">
      <c r="D357" s="22" t="n">
        <v>351</v>
      </c>
      <c r="E357" s="23">
        <f>ROUND(I356*$B$8/12,2)</f>
        <v/>
      </c>
      <c r="F357" s="23">
        <f>IF(I356&lt;=0,0,MIN(I356+E357,MAX($B$10,ROUND(I356*$B$9,2))))</f>
        <v/>
      </c>
      <c r="G357" s="23">
        <f>ROUND(J356*$B$8/12,2)</f>
        <v/>
      </c>
      <c r="H357" s="23">
        <f>IF(J356&lt;=0,0,MIN(J356+G357,$B$11))</f>
        <v/>
      </c>
      <c r="I357" s="24">
        <f>MAX(0,I356+E357-F357)</f>
        <v/>
      </c>
      <c r="J357" s="24">
        <f>MAX(0,J356+G357-H357)</f>
        <v/>
      </c>
    </row>
    <row r="358">
      <c r="D358" s="22" t="n">
        <v>352</v>
      </c>
      <c r="E358" s="23">
        <f>ROUND(I357*$B$8/12,2)</f>
        <v/>
      </c>
      <c r="F358" s="23">
        <f>IF(I357&lt;=0,0,MIN(I357+E358,MAX($B$10,ROUND(I357*$B$9,2))))</f>
        <v/>
      </c>
      <c r="G358" s="23">
        <f>ROUND(J357*$B$8/12,2)</f>
        <v/>
      </c>
      <c r="H358" s="23">
        <f>IF(J357&lt;=0,0,MIN(J357+G358,$B$11))</f>
        <v/>
      </c>
      <c r="I358" s="24">
        <f>MAX(0,I357+E358-F358)</f>
        <v/>
      </c>
      <c r="J358" s="24">
        <f>MAX(0,J357+G358-H358)</f>
        <v/>
      </c>
    </row>
    <row r="359">
      <c r="D359" s="22" t="n">
        <v>353</v>
      </c>
      <c r="E359" s="23">
        <f>ROUND(I358*$B$8/12,2)</f>
        <v/>
      </c>
      <c r="F359" s="23">
        <f>IF(I358&lt;=0,0,MIN(I358+E359,MAX($B$10,ROUND(I358*$B$9,2))))</f>
        <v/>
      </c>
      <c r="G359" s="23">
        <f>ROUND(J358*$B$8/12,2)</f>
        <v/>
      </c>
      <c r="H359" s="23">
        <f>IF(J358&lt;=0,0,MIN(J358+G359,$B$11))</f>
        <v/>
      </c>
      <c r="I359" s="24">
        <f>MAX(0,I358+E359-F359)</f>
        <v/>
      </c>
      <c r="J359" s="24">
        <f>MAX(0,J358+G359-H359)</f>
        <v/>
      </c>
    </row>
    <row r="360">
      <c r="D360" s="22" t="n">
        <v>354</v>
      </c>
      <c r="E360" s="23">
        <f>ROUND(I359*$B$8/12,2)</f>
        <v/>
      </c>
      <c r="F360" s="23">
        <f>IF(I359&lt;=0,0,MIN(I359+E360,MAX($B$10,ROUND(I359*$B$9,2))))</f>
        <v/>
      </c>
      <c r="G360" s="23">
        <f>ROUND(J359*$B$8/12,2)</f>
        <v/>
      </c>
      <c r="H360" s="23">
        <f>IF(J359&lt;=0,0,MIN(J359+G360,$B$11))</f>
        <v/>
      </c>
      <c r="I360" s="24">
        <f>MAX(0,I359+E360-F360)</f>
        <v/>
      </c>
      <c r="J360" s="24">
        <f>MAX(0,J359+G360-H360)</f>
        <v/>
      </c>
    </row>
    <row r="361">
      <c r="D361" s="22" t="n">
        <v>355</v>
      </c>
      <c r="E361" s="23">
        <f>ROUND(I360*$B$8/12,2)</f>
        <v/>
      </c>
      <c r="F361" s="23">
        <f>IF(I360&lt;=0,0,MIN(I360+E361,MAX($B$10,ROUND(I360*$B$9,2))))</f>
        <v/>
      </c>
      <c r="G361" s="23">
        <f>ROUND(J360*$B$8/12,2)</f>
        <v/>
      </c>
      <c r="H361" s="23">
        <f>IF(J360&lt;=0,0,MIN(J360+G361,$B$11))</f>
        <v/>
      </c>
      <c r="I361" s="24">
        <f>MAX(0,I360+E361-F361)</f>
        <v/>
      </c>
      <c r="J361" s="24">
        <f>MAX(0,J360+G361-H361)</f>
        <v/>
      </c>
    </row>
    <row r="362">
      <c r="D362" s="22" t="n">
        <v>356</v>
      </c>
      <c r="E362" s="23">
        <f>ROUND(I361*$B$8/12,2)</f>
        <v/>
      </c>
      <c r="F362" s="23">
        <f>IF(I361&lt;=0,0,MIN(I361+E362,MAX($B$10,ROUND(I361*$B$9,2))))</f>
        <v/>
      </c>
      <c r="G362" s="23">
        <f>ROUND(J361*$B$8/12,2)</f>
        <v/>
      </c>
      <c r="H362" s="23">
        <f>IF(J361&lt;=0,0,MIN(J361+G362,$B$11))</f>
        <v/>
      </c>
      <c r="I362" s="24">
        <f>MAX(0,I361+E362-F362)</f>
        <v/>
      </c>
      <c r="J362" s="24">
        <f>MAX(0,J361+G362-H362)</f>
        <v/>
      </c>
    </row>
    <row r="363">
      <c r="D363" s="22" t="n">
        <v>357</v>
      </c>
      <c r="E363" s="23">
        <f>ROUND(I362*$B$8/12,2)</f>
        <v/>
      </c>
      <c r="F363" s="23">
        <f>IF(I362&lt;=0,0,MIN(I362+E363,MAX($B$10,ROUND(I362*$B$9,2))))</f>
        <v/>
      </c>
      <c r="G363" s="23">
        <f>ROUND(J362*$B$8/12,2)</f>
        <v/>
      </c>
      <c r="H363" s="23">
        <f>IF(J362&lt;=0,0,MIN(J362+G363,$B$11))</f>
        <v/>
      </c>
      <c r="I363" s="24">
        <f>MAX(0,I362+E363-F363)</f>
        <v/>
      </c>
      <c r="J363" s="24">
        <f>MAX(0,J362+G363-H363)</f>
        <v/>
      </c>
    </row>
    <row r="364">
      <c r="D364" s="22" t="n">
        <v>358</v>
      </c>
      <c r="E364" s="23">
        <f>ROUND(I363*$B$8/12,2)</f>
        <v/>
      </c>
      <c r="F364" s="23">
        <f>IF(I363&lt;=0,0,MIN(I363+E364,MAX($B$10,ROUND(I363*$B$9,2))))</f>
        <v/>
      </c>
      <c r="G364" s="23">
        <f>ROUND(J363*$B$8/12,2)</f>
        <v/>
      </c>
      <c r="H364" s="23">
        <f>IF(J363&lt;=0,0,MIN(J363+G364,$B$11))</f>
        <v/>
      </c>
      <c r="I364" s="24">
        <f>MAX(0,I363+E364-F364)</f>
        <v/>
      </c>
      <c r="J364" s="24">
        <f>MAX(0,J363+G364-H364)</f>
        <v/>
      </c>
    </row>
    <row r="365">
      <c r="D365" s="22" t="n">
        <v>359</v>
      </c>
      <c r="E365" s="23">
        <f>ROUND(I364*$B$8/12,2)</f>
        <v/>
      </c>
      <c r="F365" s="23">
        <f>IF(I364&lt;=0,0,MIN(I364+E365,MAX($B$10,ROUND(I364*$B$9,2))))</f>
        <v/>
      </c>
      <c r="G365" s="23">
        <f>ROUND(J364*$B$8/12,2)</f>
        <v/>
      </c>
      <c r="H365" s="23">
        <f>IF(J364&lt;=0,0,MIN(J364+G365,$B$11))</f>
        <v/>
      </c>
      <c r="I365" s="24">
        <f>MAX(0,I364+E365-F365)</f>
        <v/>
      </c>
      <c r="J365" s="24">
        <f>MAX(0,J364+G365-H365)</f>
        <v/>
      </c>
    </row>
    <row r="366">
      <c r="D366" s="22" t="n">
        <v>360</v>
      </c>
      <c r="E366" s="23">
        <f>ROUND(I365*$B$8/12,2)</f>
        <v/>
      </c>
      <c r="F366" s="23">
        <f>IF(I365&lt;=0,0,MIN(I365+E366,MAX($B$10,ROUND(I365*$B$9,2))))</f>
        <v/>
      </c>
      <c r="G366" s="23">
        <f>ROUND(J365*$B$8/12,2)</f>
        <v/>
      </c>
      <c r="H366" s="23">
        <f>IF(J365&lt;=0,0,MIN(J365+G366,$B$11))</f>
        <v/>
      </c>
      <c r="I366" s="24">
        <f>MAX(0,I365+E366-F366)</f>
        <v/>
      </c>
      <c r="J366" s="24">
        <f>MAX(0,J365+G366-H366)</f>
        <v/>
      </c>
    </row>
    <row r="367">
      <c r="D367" s="22" t="n">
        <v>361</v>
      </c>
      <c r="E367" s="23">
        <f>ROUND(I366*$B$8/12,2)</f>
        <v/>
      </c>
      <c r="F367" s="23">
        <f>IF(I366&lt;=0,0,MIN(I366+E367,MAX($B$10,ROUND(I366*$B$9,2))))</f>
        <v/>
      </c>
      <c r="G367" s="23">
        <f>ROUND(J366*$B$8/12,2)</f>
        <v/>
      </c>
      <c r="H367" s="23">
        <f>IF(J366&lt;=0,0,MIN(J366+G367,$B$11))</f>
        <v/>
      </c>
      <c r="I367" s="24">
        <f>MAX(0,I366+E367-F367)</f>
        <v/>
      </c>
      <c r="J367" s="24">
        <f>MAX(0,J366+G367-H367)</f>
        <v/>
      </c>
    </row>
    <row r="368">
      <c r="D368" s="22" t="n">
        <v>362</v>
      </c>
      <c r="E368" s="23">
        <f>ROUND(I367*$B$8/12,2)</f>
        <v/>
      </c>
      <c r="F368" s="23">
        <f>IF(I367&lt;=0,0,MIN(I367+E368,MAX($B$10,ROUND(I367*$B$9,2))))</f>
        <v/>
      </c>
      <c r="G368" s="23">
        <f>ROUND(J367*$B$8/12,2)</f>
        <v/>
      </c>
      <c r="H368" s="23">
        <f>IF(J367&lt;=0,0,MIN(J367+G368,$B$11))</f>
        <v/>
      </c>
      <c r="I368" s="24">
        <f>MAX(0,I367+E368-F368)</f>
        <v/>
      </c>
      <c r="J368" s="24">
        <f>MAX(0,J367+G368-H368)</f>
        <v/>
      </c>
    </row>
    <row r="369">
      <c r="D369" s="22" t="n">
        <v>363</v>
      </c>
      <c r="E369" s="23">
        <f>ROUND(I368*$B$8/12,2)</f>
        <v/>
      </c>
      <c r="F369" s="23">
        <f>IF(I368&lt;=0,0,MIN(I368+E369,MAX($B$10,ROUND(I368*$B$9,2))))</f>
        <v/>
      </c>
      <c r="G369" s="23">
        <f>ROUND(J368*$B$8/12,2)</f>
        <v/>
      </c>
      <c r="H369" s="23">
        <f>IF(J368&lt;=0,0,MIN(J368+G369,$B$11))</f>
        <v/>
      </c>
      <c r="I369" s="24">
        <f>MAX(0,I368+E369-F369)</f>
        <v/>
      </c>
      <c r="J369" s="24">
        <f>MAX(0,J368+G369-H369)</f>
        <v/>
      </c>
    </row>
    <row r="370">
      <c r="D370" s="22" t="n">
        <v>364</v>
      </c>
      <c r="E370" s="23">
        <f>ROUND(I369*$B$8/12,2)</f>
        <v/>
      </c>
      <c r="F370" s="23">
        <f>IF(I369&lt;=0,0,MIN(I369+E370,MAX($B$10,ROUND(I369*$B$9,2))))</f>
        <v/>
      </c>
      <c r="G370" s="23">
        <f>ROUND(J369*$B$8/12,2)</f>
        <v/>
      </c>
      <c r="H370" s="23">
        <f>IF(J369&lt;=0,0,MIN(J369+G370,$B$11))</f>
        <v/>
      </c>
      <c r="I370" s="24">
        <f>MAX(0,I369+E370-F370)</f>
        <v/>
      </c>
      <c r="J370" s="24">
        <f>MAX(0,J369+G370-H370)</f>
        <v/>
      </c>
    </row>
    <row r="371">
      <c r="D371" s="22" t="n">
        <v>365</v>
      </c>
      <c r="E371" s="23">
        <f>ROUND(I370*$B$8/12,2)</f>
        <v/>
      </c>
      <c r="F371" s="23">
        <f>IF(I370&lt;=0,0,MIN(I370+E371,MAX($B$10,ROUND(I370*$B$9,2))))</f>
        <v/>
      </c>
      <c r="G371" s="23">
        <f>ROUND(J370*$B$8/12,2)</f>
        <v/>
      </c>
      <c r="H371" s="23">
        <f>IF(J370&lt;=0,0,MIN(J370+G371,$B$11))</f>
        <v/>
      </c>
      <c r="I371" s="24">
        <f>MAX(0,I370+E371-F371)</f>
        <v/>
      </c>
      <c r="J371" s="24">
        <f>MAX(0,J370+G371-H371)</f>
        <v/>
      </c>
    </row>
    <row r="372">
      <c r="D372" s="22" t="n">
        <v>366</v>
      </c>
      <c r="E372" s="23">
        <f>ROUND(I371*$B$8/12,2)</f>
        <v/>
      </c>
      <c r="F372" s="23">
        <f>IF(I371&lt;=0,0,MIN(I371+E372,MAX($B$10,ROUND(I371*$B$9,2))))</f>
        <v/>
      </c>
      <c r="G372" s="23">
        <f>ROUND(J371*$B$8/12,2)</f>
        <v/>
      </c>
      <c r="H372" s="23">
        <f>IF(J371&lt;=0,0,MIN(J371+G372,$B$11))</f>
        <v/>
      </c>
      <c r="I372" s="24">
        <f>MAX(0,I371+E372-F372)</f>
        <v/>
      </c>
      <c r="J372" s="24">
        <f>MAX(0,J371+G372-H372)</f>
        <v/>
      </c>
    </row>
    <row r="373">
      <c r="D373" s="22" t="n">
        <v>367</v>
      </c>
      <c r="E373" s="23">
        <f>ROUND(I372*$B$8/12,2)</f>
        <v/>
      </c>
      <c r="F373" s="23">
        <f>IF(I372&lt;=0,0,MIN(I372+E373,MAX($B$10,ROUND(I372*$B$9,2))))</f>
        <v/>
      </c>
      <c r="G373" s="23">
        <f>ROUND(J372*$B$8/12,2)</f>
        <v/>
      </c>
      <c r="H373" s="23">
        <f>IF(J372&lt;=0,0,MIN(J372+G373,$B$11))</f>
        <v/>
      </c>
      <c r="I373" s="24">
        <f>MAX(0,I372+E373-F373)</f>
        <v/>
      </c>
      <c r="J373" s="24">
        <f>MAX(0,J372+G373-H373)</f>
        <v/>
      </c>
    </row>
    <row r="374">
      <c r="D374" s="22" t="n">
        <v>368</v>
      </c>
      <c r="E374" s="23">
        <f>ROUND(I373*$B$8/12,2)</f>
        <v/>
      </c>
      <c r="F374" s="23">
        <f>IF(I373&lt;=0,0,MIN(I373+E374,MAX($B$10,ROUND(I373*$B$9,2))))</f>
        <v/>
      </c>
      <c r="G374" s="23">
        <f>ROUND(J373*$B$8/12,2)</f>
        <v/>
      </c>
      <c r="H374" s="23">
        <f>IF(J373&lt;=0,0,MIN(J373+G374,$B$11))</f>
        <v/>
      </c>
      <c r="I374" s="24">
        <f>MAX(0,I373+E374-F374)</f>
        <v/>
      </c>
      <c r="J374" s="24">
        <f>MAX(0,J373+G374-H374)</f>
        <v/>
      </c>
    </row>
    <row r="375">
      <c r="D375" s="22" t="n">
        <v>369</v>
      </c>
      <c r="E375" s="23">
        <f>ROUND(I374*$B$8/12,2)</f>
        <v/>
      </c>
      <c r="F375" s="23">
        <f>IF(I374&lt;=0,0,MIN(I374+E375,MAX($B$10,ROUND(I374*$B$9,2))))</f>
        <v/>
      </c>
      <c r="G375" s="23">
        <f>ROUND(J374*$B$8/12,2)</f>
        <v/>
      </c>
      <c r="H375" s="23">
        <f>IF(J374&lt;=0,0,MIN(J374+G375,$B$11))</f>
        <v/>
      </c>
      <c r="I375" s="24">
        <f>MAX(0,I374+E375-F375)</f>
        <v/>
      </c>
      <c r="J375" s="24">
        <f>MAX(0,J374+G375-H375)</f>
        <v/>
      </c>
    </row>
    <row r="376">
      <c r="D376" s="22" t="n">
        <v>370</v>
      </c>
      <c r="E376" s="23">
        <f>ROUND(I375*$B$8/12,2)</f>
        <v/>
      </c>
      <c r="F376" s="23">
        <f>IF(I375&lt;=0,0,MIN(I375+E376,MAX($B$10,ROUND(I375*$B$9,2))))</f>
        <v/>
      </c>
      <c r="G376" s="23">
        <f>ROUND(J375*$B$8/12,2)</f>
        <v/>
      </c>
      <c r="H376" s="23">
        <f>IF(J375&lt;=0,0,MIN(J375+G376,$B$11))</f>
        <v/>
      </c>
      <c r="I376" s="24">
        <f>MAX(0,I375+E376-F376)</f>
        <v/>
      </c>
      <c r="J376" s="24">
        <f>MAX(0,J375+G376-H376)</f>
        <v/>
      </c>
    </row>
    <row r="377">
      <c r="D377" s="22" t="n">
        <v>371</v>
      </c>
      <c r="E377" s="23">
        <f>ROUND(I376*$B$8/12,2)</f>
        <v/>
      </c>
      <c r="F377" s="23">
        <f>IF(I376&lt;=0,0,MIN(I376+E377,MAX($B$10,ROUND(I376*$B$9,2))))</f>
        <v/>
      </c>
      <c r="G377" s="23">
        <f>ROUND(J376*$B$8/12,2)</f>
        <v/>
      </c>
      <c r="H377" s="23">
        <f>IF(J376&lt;=0,0,MIN(J376+G377,$B$11))</f>
        <v/>
      </c>
      <c r="I377" s="24">
        <f>MAX(0,I376+E377-F377)</f>
        <v/>
      </c>
      <c r="J377" s="24">
        <f>MAX(0,J376+G377-H377)</f>
        <v/>
      </c>
    </row>
    <row r="378">
      <c r="D378" s="22" t="n">
        <v>372</v>
      </c>
      <c r="E378" s="23">
        <f>ROUND(I377*$B$8/12,2)</f>
        <v/>
      </c>
      <c r="F378" s="23">
        <f>IF(I377&lt;=0,0,MIN(I377+E378,MAX($B$10,ROUND(I377*$B$9,2))))</f>
        <v/>
      </c>
      <c r="G378" s="23">
        <f>ROUND(J377*$B$8/12,2)</f>
        <v/>
      </c>
      <c r="H378" s="23">
        <f>IF(J377&lt;=0,0,MIN(J377+G378,$B$11))</f>
        <v/>
      </c>
      <c r="I378" s="24">
        <f>MAX(0,I377+E378-F378)</f>
        <v/>
      </c>
      <c r="J378" s="24">
        <f>MAX(0,J377+G378-H378)</f>
        <v/>
      </c>
    </row>
    <row r="379">
      <c r="D379" s="22" t="n">
        <v>373</v>
      </c>
      <c r="E379" s="23">
        <f>ROUND(I378*$B$8/12,2)</f>
        <v/>
      </c>
      <c r="F379" s="23">
        <f>IF(I378&lt;=0,0,MIN(I378+E379,MAX($B$10,ROUND(I378*$B$9,2))))</f>
        <v/>
      </c>
      <c r="G379" s="23">
        <f>ROUND(J378*$B$8/12,2)</f>
        <v/>
      </c>
      <c r="H379" s="23">
        <f>IF(J378&lt;=0,0,MIN(J378+G379,$B$11))</f>
        <v/>
      </c>
      <c r="I379" s="24">
        <f>MAX(0,I378+E379-F379)</f>
        <v/>
      </c>
      <c r="J379" s="24">
        <f>MAX(0,J378+G379-H379)</f>
        <v/>
      </c>
    </row>
    <row r="380">
      <c r="D380" s="22" t="n">
        <v>374</v>
      </c>
      <c r="E380" s="23">
        <f>ROUND(I379*$B$8/12,2)</f>
        <v/>
      </c>
      <c r="F380" s="23">
        <f>IF(I379&lt;=0,0,MIN(I379+E380,MAX($B$10,ROUND(I379*$B$9,2))))</f>
        <v/>
      </c>
      <c r="G380" s="23">
        <f>ROUND(J379*$B$8/12,2)</f>
        <v/>
      </c>
      <c r="H380" s="23">
        <f>IF(J379&lt;=0,0,MIN(J379+G380,$B$11))</f>
        <v/>
      </c>
      <c r="I380" s="24">
        <f>MAX(0,I379+E380-F380)</f>
        <v/>
      </c>
      <c r="J380" s="24">
        <f>MAX(0,J379+G380-H380)</f>
        <v/>
      </c>
    </row>
    <row r="381">
      <c r="D381" s="22" t="n">
        <v>375</v>
      </c>
      <c r="E381" s="23">
        <f>ROUND(I380*$B$8/12,2)</f>
        <v/>
      </c>
      <c r="F381" s="23">
        <f>IF(I380&lt;=0,0,MIN(I380+E381,MAX($B$10,ROUND(I380*$B$9,2))))</f>
        <v/>
      </c>
      <c r="G381" s="23">
        <f>ROUND(J380*$B$8/12,2)</f>
        <v/>
      </c>
      <c r="H381" s="23">
        <f>IF(J380&lt;=0,0,MIN(J380+G381,$B$11))</f>
        <v/>
      </c>
      <c r="I381" s="24">
        <f>MAX(0,I380+E381-F381)</f>
        <v/>
      </c>
      <c r="J381" s="24">
        <f>MAX(0,J380+G381-H381)</f>
        <v/>
      </c>
    </row>
    <row r="382">
      <c r="D382" s="22" t="n">
        <v>376</v>
      </c>
      <c r="E382" s="23">
        <f>ROUND(I381*$B$8/12,2)</f>
        <v/>
      </c>
      <c r="F382" s="23">
        <f>IF(I381&lt;=0,0,MIN(I381+E382,MAX($B$10,ROUND(I381*$B$9,2))))</f>
        <v/>
      </c>
      <c r="G382" s="23">
        <f>ROUND(J381*$B$8/12,2)</f>
        <v/>
      </c>
      <c r="H382" s="23">
        <f>IF(J381&lt;=0,0,MIN(J381+G382,$B$11))</f>
        <v/>
      </c>
      <c r="I382" s="24">
        <f>MAX(0,I381+E382-F382)</f>
        <v/>
      </c>
      <c r="J382" s="24">
        <f>MAX(0,J381+G382-H382)</f>
        <v/>
      </c>
    </row>
    <row r="383">
      <c r="D383" s="22" t="n">
        <v>377</v>
      </c>
      <c r="E383" s="23">
        <f>ROUND(I382*$B$8/12,2)</f>
        <v/>
      </c>
      <c r="F383" s="23">
        <f>IF(I382&lt;=0,0,MIN(I382+E383,MAX($B$10,ROUND(I382*$B$9,2))))</f>
        <v/>
      </c>
      <c r="G383" s="23">
        <f>ROUND(J382*$B$8/12,2)</f>
        <v/>
      </c>
      <c r="H383" s="23">
        <f>IF(J382&lt;=0,0,MIN(J382+G383,$B$11))</f>
        <v/>
      </c>
      <c r="I383" s="24">
        <f>MAX(0,I382+E383-F383)</f>
        <v/>
      </c>
      <c r="J383" s="24">
        <f>MAX(0,J382+G383-H383)</f>
        <v/>
      </c>
    </row>
    <row r="384">
      <c r="D384" s="22" t="n">
        <v>378</v>
      </c>
      <c r="E384" s="23">
        <f>ROUND(I383*$B$8/12,2)</f>
        <v/>
      </c>
      <c r="F384" s="23">
        <f>IF(I383&lt;=0,0,MIN(I383+E384,MAX($B$10,ROUND(I383*$B$9,2))))</f>
        <v/>
      </c>
      <c r="G384" s="23">
        <f>ROUND(J383*$B$8/12,2)</f>
        <v/>
      </c>
      <c r="H384" s="23">
        <f>IF(J383&lt;=0,0,MIN(J383+G384,$B$11))</f>
        <v/>
      </c>
      <c r="I384" s="24">
        <f>MAX(0,I383+E384-F384)</f>
        <v/>
      </c>
      <c r="J384" s="24">
        <f>MAX(0,J383+G384-H384)</f>
        <v/>
      </c>
    </row>
    <row r="385">
      <c r="D385" s="22" t="n">
        <v>379</v>
      </c>
      <c r="E385" s="23">
        <f>ROUND(I384*$B$8/12,2)</f>
        <v/>
      </c>
      <c r="F385" s="23">
        <f>IF(I384&lt;=0,0,MIN(I384+E385,MAX($B$10,ROUND(I384*$B$9,2))))</f>
        <v/>
      </c>
      <c r="G385" s="23">
        <f>ROUND(J384*$B$8/12,2)</f>
        <v/>
      </c>
      <c r="H385" s="23">
        <f>IF(J384&lt;=0,0,MIN(J384+G385,$B$11))</f>
        <v/>
      </c>
      <c r="I385" s="24">
        <f>MAX(0,I384+E385-F385)</f>
        <v/>
      </c>
      <c r="J385" s="24">
        <f>MAX(0,J384+G385-H385)</f>
        <v/>
      </c>
    </row>
    <row r="386">
      <c r="D386" s="22" t="n">
        <v>380</v>
      </c>
      <c r="E386" s="23">
        <f>ROUND(I385*$B$8/12,2)</f>
        <v/>
      </c>
      <c r="F386" s="23">
        <f>IF(I385&lt;=0,0,MIN(I385+E386,MAX($B$10,ROUND(I385*$B$9,2))))</f>
        <v/>
      </c>
      <c r="G386" s="23">
        <f>ROUND(J385*$B$8/12,2)</f>
        <v/>
      </c>
      <c r="H386" s="23">
        <f>IF(J385&lt;=0,0,MIN(J385+G386,$B$11))</f>
        <v/>
      </c>
      <c r="I386" s="24">
        <f>MAX(0,I385+E386-F386)</f>
        <v/>
      </c>
      <c r="J386" s="24">
        <f>MAX(0,J385+G386-H386)</f>
        <v/>
      </c>
    </row>
    <row r="387">
      <c r="D387" s="22" t="n">
        <v>381</v>
      </c>
      <c r="E387" s="23">
        <f>ROUND(I386*$B$8/12,2)</f>
        <v/>
      </c>
      <c r="F387" s="23">
        <f>IF(I386&lt;=0,0,MIN(I386+E387,MAX($B$10,ROUND(I386*$B$9,2))))</f>
        <v/>
      </c>
      <c r="G387" s="23">
        <f>ROUND(J386*$B$8/12,2)</f>
        <v/>
      </c>
      <c r="H387" s="23">
        <f>IF(J386&lt;=0,0,MIN(J386+G387,$B$11))</f>
        <v/>
      </c>
      <c r="I387" s="24">
        <f>MAX(0,I386+E387-F387)</f>
        <v/>
      </c>
      <c r="J387" s="24">
        <f>MAX(0,J386+G387-H387)</f>
        <v/>
      </c>
    </row>
    <row r="388">
      <c r="D388" s="22" t="n">
        <v>382</v>
      </c>
      <c r="E388" s="23">
        <f>ROUND(I387*$B$8/12,2)</f>
        <v/>
      </c>
      <c r="F388" s="23">
        <f>IF(I387&lt;=0,0,MIN(I387+E388,MAX($B$10,ROUND(I387*$B$9,2))))</f>
        <v/>
      </c>
      <c r="G388" s="23">
        <f>ROUND(J387*$B$8/12,2)</f>
        <v/>
      </c>
      <c r="H388" s="23">
        <f>IF(J387&lt;=0,0,MIN(J387+G388,$B$11))</f>
        <v/>
      </c>
      <c r="I388" s="24">
        <f>MAX(0,I387+E388-F388)</f>
        <v/>
      </c>
      <c r="J388" s="24">
        <f>MAX(0,J387+G388-H388)</f>
        <v/>
      </c>
    </row>
    <row r="389">
      <c r="D389" s="22" t="n">
        <v>383</v>
      </c>
      <c r="E389" s="23">
        <f>ROUND(I388*$B$8/12,2)</f>
        <v/>
      </c>
      <c r="F389" s="23">
        <f>IF(I388&lt;=0,0,MIN(I388+E389,MAX($B$10,ROUND(I388*$B$9,2))))</f>
        <v/>
      </c>
      <c r="G389" s="23">
        <f>ROUND(J388*$B$8/12,2)</f>
        <v/>
      </c>
      <c r="H389" s="23">
        <f>IF(J388&lt;=0,0,MIN(J388+G389,$B$11))</f>
        <v/>
      </c>
      <c r="I389" s="24">
        <f>MAX(0,I388+E389-F389)</f>
        <v/>
      </c>
      <c r="J389" s="24">
        <f>MAX(0,J388+G389-H389)</f>
        <v/>
      </c>
    </row>
    <row r="390">
      <c r="D390" s="22" t="n">
        <v>384</v>
      </c>
      <c r="E390" s="23">
        <f>ROUND(I389*$B$8/12,2)</f>
        <v/>
      </c>
      <c r="F390" s="23">
        <f>IF(I389&lt;=0,0,MIN(I389+E390,MAX($B$10,ROUND(I389*$B$9,2))))</f>
        <v/>
      </c>
      <c r="G390" s="23">
        <f>ROUND(J389*$B$8/12,2)</f>
        <v/>
      </c>
      <c r="H390" s="23">
        <f>IF(J389&lt;=0,0,MIN(J389+G390,$B$11))</f>
        <v/>
      </c>
      <c r="I390" s="24">
        <f>MAX(0,I389+E390-F390)</f>
        <v/>
      </c>
      <c r="J390" s="24">
        <f>MAX(0,J389+G390-H390)</f>
        <v/>
      </c>
    </row>
    <row r="391">
      <c r="D391" s="22" t="n">
        <v>385</v>
      </c>
      <c r="E391" s="23">
        <f>ROUND(I390*$B$8/12,2)</f>
        <v/>
      </c>
      <c r="F391" s="23">
        <f>IF(I390&lt;=0,0,MIN(I390+E391,MAX($B$10,ROUND(I390*$B$9,2))))</f>
        <v/>
      </c>
      <c r="G391" s="23">
        <f>ROUND(J390*$B$8/12,2)</f>
        <v/>
      </c>
      <c r="H391" s="23">
        <f>IF(J390&lt;=0,0,MIN(J390+G391,$B$11))</f>
        <v/>
      </c>
      <c r="I391" s="24">
        <f>MAX(0,I390+E391-F391)</f>
        <v/>
      </c>
      <c r="J391" s="24">
        <f>MAX(0,J390+G391-H391)</f>
        <v/>
      </c>
    </row>
    <row r="392">
      <c r="D392" s="22" t="n">
        <v>386</v>
      </c>
      <c r="E392" s="23">
        <f>ROUND(I391*$B$8/12,2)</f>
        <v/>
      </c>
      <c r="F392" s="23">
        <f>IF(I391&lt;=0,0,MIN(I391+E392,MAX($B$10,ROUND(I391*$B$9,2))))</f>
        <v/>
      </c>
      <c r="G392" s="23">
        <f>ROUND(J391*$B$8/12,2)</f>
        <v/>
      </c>
      <c r="H392" s="23">
        <f>IF(J391&lt;=0,0,MIN(J391+G392,$B$11))</f>
        <v/>
      </c>
      <c r="I392" s="24">
        <f>MAX(0,I391+E392-F392)</f>
        <v/>
      </c>
      <c r="J392" s="24">
        <f>MAX(0,J391+G392-H392)</f>
        <v/>
      </c>
    </row>
    <row r="393">
      <c r="D393" s="22" t="n">
        <v>387</v>
      </c>
      <c r="E393" s="23">
        <f>ROUND(I392*$B$8/12,2)</f>
        <v/>
      </c>
      <c r="F393" s="23">
        <f>IF(I392&lt;=0,0,MIN(I392+E393,MAX($B$10,ROUND(I392*$B$9,2))))</f>
        <v/>
      </c>
      <c r="G393" s="23">
        <f>ROUND(J392*$B$8/12,2)</f>
        <v/>
      </c>
      <c r="H393" s="23">
        <f>IF(J392&lt;=0,0,MIN(J392+G393,$B$11))</f>
        <v/>
      </c>
      <c r="I393" s="24">
        <f>MAX(0,I392+E393-F393)</f>
        <v/>
      </c>
      <c r="J393" s="24">
        <f>MAX(0,J392+G393-H393)</f>
        <v/>
      </c>
    </row>
    <row r="394">
      <c r="D394" s="22" t="n">
        <v>388</v>
      </c>
      <c r="E394" s="23">
        <f>ROUND(I393*$B$8/12,2)</f>
        <v/>
      </c>
      <c r="F394" s="23">
        <f>IF(I393&lt;=0,0,MIN(I393+E394,MAX($B$10,ROUND(I393*$B$9,2))))</f>
        <v/>
      </c>
      <c r="G394" s="23">
        <f>ROUND(J393*$B$8/12,2)</f>
        <v/>
      </c>
      <c r="H394" s="23">
        <f>IF(J393&lt;=0,0,MIN(J393+G394,$B$11))</f>
        <v/>
      </c>
      <c r="I394" s="24">
        <f>MAX(0,I393+E394-F394)</f>
        <v/>
      </c>
      <c r="J394" s="24">
        <f>MAX(0,J393+G394-H394)</f>
        <v/>
      </c>
    </row>
    <row r="395">
      <c r="D395" s="22" t="n">
        <v>389</v>
      </c>
      <c r="E395" s="23">
        <f>ROUND(I394*$B$8/12,2)</f>
        <v/>
      </c>
      <c r="F395" s="23">
        <f>IF(I394&lt;=0,0,MIN(I394+E395,MAX($B$10,ROUND(I394*$B$9,2))))</f>
        <v/>
      </c>
      <c r="G395" s="23">
        <f>ROUND(J394*$B$8/12,2)</f>
        <v/>
      </c>
      <c r="H395" s="23">
        <f>IF(J394&lt;=0,0,MIN(J394+G395,$B$11))</f>
        <v/>
      </c>
      <c r="I395" s="24">
        <f>MAX(0,I394+E395-F395)</f>
        <v/>
      </c>
      <c r="J395" s="24">
        <f>MAX(0,J394+G395-H395)</f>
        <v/>
      </c>
    </row>
    <row r="396">
      <c r="D396" s="22" t="n">
        <v>390</v>
      </c>
      <c r="E396" s="23">
        <f>ROUND(I395*$B$8/12,2)</f>
        <v/>
      </c>
      <c r="F396" s="23">
        <f>IF(I395&lt;=0,0,MIN(I395+E396,MAX($B$10,ROUND(I395*$B$9,2))))</f>
        <v/>
      </c>
      <c r="G396" s="23">
        <f>ROUND(J395*$B$8/12,2)</f>
        <v/>
      </c>
      <c r="H396" s="23">
        <f>IF(J395&lt;=0,0,MIN(J395+G396,$B$11))</f>
        <v/>
      </c>
      <c r="I396" s="24">
        <f>MAX(0,I395+E396-F396)</f>
        <v/>
      </c>
      <c r="J396" s="24">
        <f>MAX(0,J395+G396-H396)</f>
        <v/>
      </c>
    </row>
    <row r="397">
      <c r="D397" s="22" t="n">
        <v>391</v>
      </c>
      <c r="E397" s="23">
        <f>ROUND(I396*$B$8/12,2)</f>
        <v/>
      </c>
      <c r="F397" s="23">
        <f>IF(I396&lt;=0,0,MIN(I396+E397,MAX($B$10,ROUND(I396*$B$9,2))))</f>
        <v/>
      </c>
      <c r="G397" s="23">
        <f>ROUND(J396*$B$8/12,2)</f>
        <v/>
      </c>
      <c r="H397" s="23">
        <f>IF(J396&lt;=0,0,MIN(J396+G397,$B$11))</f>
        <v/>
      </c>
      <c r="I397" s="24">
        <f>MAX(0,I396+E397-F397)</f>
        <v/>
      </c>
      <c r="J397" s="24">
        <f>MAX(0,J396+G397-H397)</f>
        <v/>
      </c>
    </row>
    <row r="398">
      <c r="D398" s="22" t="n">
        <v>392</v>
      </c>
      <c r="E398" s="23">
        <f>ROUND(I397*$B$8/12,2)</f>
        <v/>
      </c>
      <c r="F398" s="23">
        <f>IF(I397&lt;=0,0,MIN(I397+E398,MAX($B$10,ROUND(I397*$B$9,2))))</f>
        <v/>
      </c>
      <c r="G398" s="23">
        <f>ROUND(J397*$B$8/12,2)</f>
        <v/>
      </c>
      <c r="H398" s="23">
        <f>IF(J397&lt;=0,0,MIN(J397+G398,$B$11))</f>
        <v/>
      </c>
      <c r="I398" s="24">
        <f>MAX(0,I397+E398-F398)</f>
        <v/>
      </c>
      <c r="J398" s="24">
        <f>MAX(0,J397+G398-H398)</f>
        <v/>
      </c>
    </row>
    <row r="399">
      <c r="D399" s="22" t="n">
        <v>393</v>
      </c>
      <c r="E399" s="23">
        <f>ROUND(I398*$B$8/12,2)</f>
        <v/>
      </c>
      <c r="F399" s="23">
        <f>IF(I398&lt;=0,0,MIN(I398+E399,MAX($B$10,ROUND(I398*$B$9,2))))</f>
        <v/>
      </c>
      <c r="G399" s="23">
        <f>ROUND(J398*$B$8/12,2)</f>
        <v/>
      </c>
      <c r="H399" s="23">
        <f>IF(J398&lt;=0,0,MIN(J398+G399,$B$11))</f>
        <v/>
      </c>
      <c r="I399" s="24">
        <f>MAX(0,I398+E399-F399)</f>
        <v/>
      </c>
      <c r="J399" s="24">
        <f>MAX(0,J398+G399-H399)</f>
        <v/>
      </c>
    </row>
    <row r="400">
      <c r="D400" s="22" t="n">
        <v>394</v>
      </c>
      <c r="E400" s="23">
        <f>ROUND(I399*$B$8/12,2)</f>
        <v/>
      </c>
      <c r="F400" s="23">
        <f>IF(I399&lt;=0,0,MIN(I399+E400,MAX($B$10,ROUND(I399*$B$9,2))))</f>
        <v/>
      </c>
      <c r="G400" s="23">
        <f>ROUND(J399*$B$8/12,2)</f>
        <v/>
      </c>
      <c r="H400" s="23">
        <f>IF(J399&lt;=0,0,MIN(J399+G400,$B$11))</f>
        <v/>
      </c>
      <c r="I400" s="24">
        <f>MAX(0,I399+E400-F400)</f>
        <v/>
      </c>
      <c r="J400" s="24">
        <f>MAX(0,J399+G400-H400)</f>
        <v/>
      </c>
    </row>
    <row r="401">
      <c r="D401" s="22" t="n">
        <v>395</v>
      </c>
      <c r="E401" s="23">
        <f>ROUND(I400*$B$8/12,2)</f>
        <v/>
      </c>
      <c r="F401" s="23">
        <f>IF(I400&lt;=0,0,MIN(I400+E401,MAX($B$10,ROUND(I400*$B$9,2))))</f>
        <v/>
      </c>
      <c r="G401" s="23">
        <f>ROUND(J400*$B$8/12,2)</f>
        <v/>
      </c>
      <c r="H401" s="23">
        <f>IF(J400&lt;=0,0,MIN(J400+G401,$B$11))</f>
        <v/>
      </c>
      <c r="I401" s="24">
        <f>MAX(0,I400+E401-F401)</f>
        <v/>
      </c>
      <c r="J401" s="24">
        <f>MAX(0,J400+G401-H401)</f>
        <v/>
      </c>
    </row>
    <row r="402">
      <c r="D402" s="22" t="n">
        <v>396</v>
      </c>
      <c r="E402" s="23">
        <f>ROUND(I401*$B$8/12,2)</f>
        <v/>
      </c>
      <c r="F402" s="23">
        <f>IF(I401&lt;=0,0,MIN(I401+E402,MAX($B$10,ROUND(I401*$B$9,2))))</f>
        <v/>
      </c>
      <c r="G402" s="23">
        <f>ROUND(J401*$B$8/12,2)</f>
        <v/>
      </c>
      <c r="H402" s="23">
        <f>IF(J401&lt;=0,0,MIN(J401+G402,$B$11))</f>
        <v/>
      </c>
      <c r="I402" s="24">
        <f>MAX(0,I401+E402-F402)</f>
        <v/>
      </c>
      <c r="J402" s="24">
        <f>MAX(0,J401+G402-H402)</f>
        <v/>
      </c>
    </row>
    <row r="403">
      <c r="D403" s="22" t="n">
        <v>397</v>
      </c>
      <c r="E403" s="23">
        <f>ROUND(I402*$B$8/12,2)</f>
        <v/>
      </c>
      <c r="F403" s="23">
        <f>IF(I402&lt;=0,0,MIN(I402+E403,MAX($B$10,ROUND(I402*$B$9,2))))</f>
        <v/>
      </c>
      <c r="G403" s="23">
        <f>ROUND(J402*$B$8/12,2)</f>
        <v/>
      </c>
      <c r="H403" s="23">
        <f>IF(J402&lt;=0,0,MIN(J402+G403,$B$11))</f>
        <v/>
      </c>
      <c r="I403" s="24">
        <f>MAX(0,I402+E403-F403)</f>
        <v/>
      </c>
      <c r="J403" s="24">
        <f>MAX(0,J402+G403-H403)</f>
        <v/>
      </c>
    </row>
    <row r="404">
      <c r="D404" s="22" t="n">
        <v>398</v>
      </c>
      <c r="E404" s="23">
        <f>ROUND(I403*$B$8/12,2)</f>
        <v/>
      </c>
      <c r="F404" s="23">
        <f>IF(I403&lt;=0,0,MIN(I403+E404,MAX($B$10,ROUND(I403*$B$9,2))))</f>
        <v/>
      </c>
      <c r="G404" s="23">
        <f>ROUND(J403*$B$8/12,2)</f>
        <v/>
      </c>
      <c r="H404" s="23">
        <f>IF(J403&lt;=0,0,MIN(J403+G404,$B$11))</f>
        <v/>
      </c>
      <c r="I404" s="24">
        <f>MAX(0,I403+E404-F404)</f>
        <v/>
      </c>
      <c r="J404" s="24">
        <f>MAX(0,J403+G404-H404)</f>
        <v/>
      </c>
    </row>
    <row r="405">
      <c r="D405" s="22" t="n">
        <v>399</v>
      </c>
      <c r="E405" s="23">
        <f>ROUND(I404*$B$8/12,2)</f>
        <v/>
      </c>
      <c r="F405" s="23">
        <f>IF(I404&lt;=0,0,MIN(I404+E405,MAX($B$10,ROUND(I404*$B$9,2))))</f>
        <v/>
      </c>
      <c r="G405" s="23">
        <f>ROUND(J404*$B$8/12,2)</f>
        <v/>
      </c>
      <c r="H405" s="23">
        <f>IF(J404&lt;=0,0,MIN(J404+G405,$B$11))</f>
        <v/>
      </c>
      <c r="I405" s="24">
        <f>MAX(0,I404+E405-F405)</f>
        <v/>
      </c>
      <c r="J405" s="24">
        <f>MAX(0,J404+G405-H405)</f>
        <v/>
      </c>
    </row>
    <row r="406">
      <c r="D406" s="22" t="n">
        <v>400</v>
      </c>
      <c r="E406" s="23">
        <f>ROUND(I405*$B$8/12,2)</f>
        <v/>
      </c>
      <c r="F406" s="23">
        <f>IF(I405&lt;=0,0,MIN(I405+E406,MAX($B$10,ROUND(I405*$B$9,2))))</f>
        <v/>
      </c>
      <c r="G406" s="23">
        <f>ROUND(J405*$B$8/12,2)</f>
        <v/>
      </c>
      <c r="H406" s="23">
        <f>IF(J405&lt;=0,0,MIN(J405+G406,$B$11))</f>
        <v/>
      </c>
      <c r="I406" s="24">
        <f>MAX(0,I405+E406-F406)</f>
        <v/>
      </c>
      <c r="J406" s="24">
        <f>MAX(0,J405+G406-H406)</f>
        <v/>
      </c>
    </row>
    <row r="407">
      <c r="D407" s="22" t="n">
        <v>401</v>
      </c>
      <c r="E407" s="23">
        <f>ROUND(I406*$B$8/12,2)</f>
        <v/>
      </c>
      <c r="F407" s="23">
        <f>IF(I406&lt;=0,0,MIN(I406+E407,MAX($B$10,ROUND(I406*$B$9,2))))</f>
        <v/>
      </c>
      <c r="G407" s="23">
        <f>ROUND(J406*$B$8/12,2)</f>
        <v/>
      </c>
      <c r="H407" s="23">
        <f>IF(J406&lt;=0,0,MIN(J406+G407,$B$11))</f>
        <v/>
      </c>
      <c r="I407" s="24">
        <f>MAX(0,I406+E407-F407)</f>
        <v/>
      </c>
      <c r="J407" s="24">
        <f>MAX(0,J406+G407-H407)</f>
        <v/>
      </c>
    </row>
    <row r="408">
      <c r="D408" s="22" t="n">
        <v>402</v>
      </c>
      <c r="E408" s="23">
        <f>ROUND(I407*$B$8/12,2)</f>
        <v/>
      </c>
      <c r="F408" s="23">
        <f>IF(I407&lt;=0,0,MIN(I407+E408,MAX($B$10,ROUND(I407*$B$9,2))))</f>
        <v/>
      </c>
      <c r="G408" s="23">
        <f>ROUND(J407*$B$8/12,2)</f>
        <v/>
      </c>
      <c r="H408" s="23">
        <f>IF(J407&lt;=0,0,MIN(J407+G408,$B$11))</f>
        <v/>
      </c>
      <c r="I408" s="24">
        <f>MAX(0,I407+E408-F408)</f>
        <v/>
      </c>
      <c r="J408" s="24">
        <f>MAX(0,J407+G408-H408)</f>
        <v/>
      </c>
    </row>
    <row r="409">
      <c r="D409" s="22" t="n">
        <v>403</v>
      </c>
      <c r="E409" s="23">
        <f>ROUND(I408*$B$8/12,2)</f>
        <v/>
      </c>
      <c r="F409" s="23">
        <f>IF(I408&lt;=0,0,MIN(I408+E409,MAX($B$10,ROUND(I408*$B$9,2))))</f>
        <v/>
      </c>
      <c r="G409" s="23">
        <f>ROUND(J408*$B$8/12,2)</f>
        <v/>
      </c>
      <c r="H409" s="23">
        <f>IF(J408&lt;=0,0,MIN(J408+G409,$B$11))</f>
        <v/>
      </c>
      <c r="I409" s="24">
        <f>MAX(0,I408+E409-F409)</f>
        <v/>
      </c>
      <c r="J409" s="24">
        <f>MAX(0,J408+G409-H409)</f>
        <v/>
      </c>
    </row>
    <row r="410">
      <c r="D410" s="22" t="n">
        <v>404</v>
      </c>
      <c r="E410" s="23">
        <f>ROUND(I409*$B$8/12,2)</f>
        <v/>
      </c>
      <c r="F410" s="23">
        <f>IF(I409&lt;=0,0,MIN(I409+E410,MAX($B$10,ROUND(I409*$B$9,2))))</f>
        <v/>
      </c>
      <c r="G410" s="23">
        <f>ROUND(J409*$B$8/12,2)</f>
        <v/>
      </c>
      <c r="H410" s="23">
        <f>IF(J409&lt;=0,0,MIN(J409+G410,$B$11))</f>
        <v/>
      </c>
      <c r="I410" s="24">
        <f>MAX(0,I409+E410-F410)</f>
        <v/>
      </c>
      <c r="J410" s="24">
        <f>MAX(0,J409+G410-H410)</f>
        <v/>
      </c>
    </row>
    <row r="411">
      <c r="D411" s="22" t="n">
        <v>405</v>
      </c>
      <c r="E411" s="23">
        <f>ROUND(I410*$B$8/12,2)</f>
        <v/>
      </c>
      <c r="F411" s="23">
        <f>IF(I410&lt;=0,0,MIN(I410+E411,MAX($B$10,ROUND(I410*$B$9,2))))</f>
        <v/>
      </c>
      <c r="G411" s="23">
        <f>ROUND(J410*$B$8/12,2)</f>
        <v/>
      </c>
      <c r="H411" s="23">
        <f>IF(J410&lt;=0,0,MIN(J410+G411,$B$11))</f>
        <v/>
      </c>
      <c r="I411" s="24">
        <f>MAX(0,I410+E411-F411)</f>
        <v/>
      </c>
      <c r="J411" s="24">
        <f>MAX(0,J410+G411-H411)</f>
        <v/>
      </c>
    </row>
    <row r="412">
      <c r="D412" s="22" t="n">
        <v>406</v>
      </c>
      <c r="E412" s="23">
        <f>ROUND(I411*$B$8/12,2)</f>
        <v/>
      </c>
      <c r="F412" s="23">
        <f>IF(I411&lt;=0,0,MIN(I411+E412,MAX($B$10,ROUND(I411*$B$9,2))))</f>
        <v/>
      </c>
      <c r="G412" s="23">
        <f>ROUND(J411*$B$8/12,2)</f>
        <v/>
      </c>
      <c r="H412" s="23">
        <f>IF(J411&lt;=0,0,MIN(J411+G412,$B$11))</f>
        <v/>
      </c>
      <c r="I412" s="24">
        <f>MAX(0,I411+E412-F412)</f>
        <v/>
      </c>
      <c r="J412" s="24">
        <f>MAX(0,J411+G412-H412)</f>
        <v/>
      </c>
    </row>
    <row r="413">
      <c r="D413" s="22" t="n">
        <v>407</v>
      </c>
      <c r="E413" s="23">
        <f>ROUND(I412*$B$8/12,2)</f>
        <v/>
      </c>
      <c r="F413" s="23">
        <f>IF(I412&lt;=0,0,MIN(I412+E413,MAX($B$10,ROUND(I412*$B$9,2))))</f>
        <v/>
      </c>
      <c r="G413" s="23">
        <f>ROUND(J412*$B$8/12,2)</f>
        <v/>
      </c>
      <c r="H413" s="23">
        <f>IF(J412&lt;=0,0,MIN(J412+G413,$B$11))</f>
        <v/>
      </c>
      <c r="I413" s="24">
        <f>MAX(0,I412+E413-F413)</f>
        <v/>
      </c>
      <c r="J413" s="24">
        <f>MAX(0,J412+G413-H413)</f>
        <v/>
      </c>
    </row>
    <row r="414">
      <c r="D414" s="22" t="n">
        <v>408</v>
      </c>
      <c r="E414" s="23">
        <f>ROUND(I413*$B$8/12,2)</f>
        <v/>
      </c>
      <c r="F414" s="23">
        <f>IF(I413&lt;=0,0,MIN(I413+E414,MAX($B$10,ROUND(I413*$B$9,2))))</f>
        <v/>
      </c>
      <c r="G414" s="23">
        <f>ROUND(J413*$B$8/12,2)</f>
        <v/>
      </c>
      <c r="H414" s="23">
        <f>IF(J413&lt;=0,0,MIN(J413+G414,$B$11))</f>
        <v/>
      </c>
      <c r="I414" s="24">
        <f>MAX(0,I413+E414-F414)</f>
        <v/>
      </c>
      <c r="J414" s="24">
        <f>MAX(0,J413+G414-H414)</f>
        <v/>
      </c>
    </row>
    <row r="415">
      <c r="D415" s="22" t="n">
        <v>409</v>
      </c>
      <c r="E415" s="23">
        <f>ROUND(I414*$B$8/12,2)</f>
        <v/>
      </c>
      <c r="F415" s="23">
        <f>IF(I414&lt;=0,0,MIN(I414+E415,MAX($B$10,ROUND(I414*$B$9,2))))</f>
        <v/>
      </c>
      <c r="G415" s="23">
        <f>ROUND(J414*$B$8/12,2)</f>
        <v/>
      </c>
      <c r="H415" s="23">
        <f>IF(J414&lt;=0,0,MIN(J414+G415,$B$11))</f>
        <v/>
      </c>
      <c r="I415" s="24">
        <f>MAX(0,I414+E415-F415)</f>
        <v/>
      </c>
      <c r="J415" s="24">
        <f>MAX(0,J414+G415-H415)</f>
        <v/>
      </c>
    </row>
    <row r="416">
      <c r="D416" s="22" t="n">
        <v>410</v>
      </c>
      <c r="E416" s="23">
        <f>ROUND(I415*$B$8/12,2)</f>
        <v/>
      </c>
      <c r="F416" s="23">
        <f>IF(I415&lt;=0,0,MIN(I415+E416,MAX($B$10,ROUND(I415*$B$9,2))))</f>
        <v/>
      </c>
      <c r="G416" s="23">
        <f>ROUND(J415*$B$8/12,2)</f>
        <v/>
      </c>
      <c r="H416" s="23">
        <f>IF(J415&lt;=0,0,MIN(J415+G416,$B$11))</f>
        <v/>
      </c>
      <c r="I416" s="24">
        <f>MAX(0,I415+E416-F416)</f>
        <v/>
      </c>
      <c r="J416" s="24">
        <f>MAX(0,J415+G416-H416)</f>
        <v/>
      </c>
    </row>
    <row r="417">
      <c r="D417" s="22" t="n">
        <v>411</v>
      </c>
      <c r="E417" s="23">
        <f>ROUND(I416*$B$8/12,2)</f>
        <v/>
      </c>
      <c r="F417" s="23">
        <f>IF(I416&lt;=0,0,MIN(I416+E417,MAX($B$10,ROUND(I416*$B$9,2))))</f>
        <v/>
      </c>
      <c r="G417" s="23">
        <f>ROUND(J416*$B$8/12,2)</f>
        <v/>
      </c>
      <c r="H417" s="23">
        <f>IF(J416&lt;=0,0,MIN(J416+G417,$B$11))</f>
        <v/>
      </c>
      <c r="I417" s="24">
        <f>MAX(0,I416+E417-F417)</f>
        <v/>
      </c>
      <c r="J417" s="24">
        <f>MAX(0,J416+G417-H417)</f>
        <v/>
      </c>
    </row>
    <row r="418">
      <c r="D418" s="22" t="n">
        <v>412</v>
      </c>
      <c r="E418" s="23">
        <f>ROUND(I417*$B$8/12,2)</f>
        <v/>
      </c>
      <c r="F418" s="23">
        <f>IF(I417&lt;=0,0,MIN(I417+E418,MAX($B$10,ROUND(I417*$B$9,2))))</f>
        <v/>
      </c>
      <c r="G418" s="23">
        <f>ROUND(J417*$B$8/12,2)</f>
        <v/>
      </c>
      <c r="H418" s="23">
        <f>IF(J417&lt;=0,0,MIN(J417+G418,$B$11))</f>
        <v/>
      </c>
      <c r="I418" s="24">
        <f>MAX(0,I417+E418-F418)</f>
        <v/>
      </c>
      <c r="J418" s="24">
        <f>MAX(0,J417+G418-H418)</f>
        <v/>
      </c>
    </row>
    <row r="419">
      <c r="D419" s="22" t="n">
        <v>413</v>
      </c>
      <c r="E419" s="23">
        <f>ROUND(I418*$B$8/12,2)</f>
        <v/>
      </c>
      <c r="F419" s="23">
        <f>IF(I418&lt;=0,0,MIN(I418+E419,MAX($B$10,ROUND(I418*$B$9,2))))</f>
        <v/>
      </c>
      <c r="G419" s="23">
        <f>ROUND(J418*$B$8/12,2)</f>
        <v/>
      </c>
      <c r="H419" s="23">
        <f>IF(J418&lt;=0,0,MIN(J418+G419,$B$11))</f>
        <v/>
      </c>
      <c r="I419" s="24">
        <f>MAX(0,I418+E419-F419)</f>
        <v/>
      </c>
      <c r="J419" s="24">
        <f>MAX(0,J418+G419-H419)</f>
        <v/>
      </c>
    </row>
    <row r="420">
      <c r="D420" s="22" t="n">
        <v>414</v>
      </c>
      <c r="E420" s="23">
        <f>ROUND(I419*$B$8/12,2)</f>
        <v/>
      </c>
      <c r="F420" s="23">
        <f>IF(I419&lt;=0,0,MIN(I419+E420,MAX($B$10,ROUND(I419*$B$9,2))))</f>
        <v/>
      </c>
      <c r="G420" s="23">
        <f>ROUND(J419*$B$8/12,2)</f>
        <v/>
      </c>
      <c r="H420" s="23">
        <f>IF(J419&lt;=0,0,MIN(J419+G420,$B$11))</f>
        <v/>
      </c>
      <c r="I420" s="24">
        <f>MAX(0,I419+E420-F420)</f>
        <v/>
      </c>
      <c r="J420" s="24">
        <f>MAX(0,J419+G420-H420)</f>
        <v/>
      </c>
    </row>
    <row r="421">
      <c r="D421" s="22" t="n">
        <v>415</v>
      </c>
      <c r="E421" s="23">
        <f>ROUND(I420*$B$8/12,2)</f>
        <v/>
      </c>
      <c r="F421" s="23">
        <f>IF(I420&lt;=0,0,MIN(I420+E421,MAX($B$10,ROUND(I420*$B$9,2))))</f>
        <v/>
      </c>
      <c r="G421" s="23">
        <f>ROUND(J420*$B$8/12,2)</f>
        <v/>
      </c>
      <c r="H421" s="23">
        <f>IF(J420&lt;=0,0,MIN(J420+G421,$B$11))</f>
        <v/>
      </c>
      <c r="I421" s="24">
        <f>MAX(0,I420+E421-F421)</f>
        <v/>
      </c>
      <c r="J421" s="24">
        <f>MAX(0,J420+G421-H421)</f>
        <v/>
      </c>
    </row>
    <row r="422">
      <c r="D422" s="22" t="n">
        <v>416</v>
      </c>
      <c r="E422" s="23">
        <f>ROUND(I421*$B$8/12,2)</f>
        <v/>
      </c>
      <c r="F422" s="23">
        <f>IF(I421&lt;=0,0,MIN(I421+E422,MAX($B$10,ROUND(I421*$B$9,2))))</f>
        <v/>
      </c>
      <c r="G422" s="23">
        <f>ROUND(J421*$B$8/12,2)</f>
        <v/>
      </c>
      <c r="H422" s="23">
        <f>IF(J421&lt;=0,0,MIN(J421+G422,$B$11))</f>
        <v/>
      </c>
      <c r="I422" s="24">
        <f>MAX(0,I421+E422-F422)</f>
        <v/>
      </c>
      <c r="J422" s="24">
        <f>MAX(0,J421+G422-H422)</f>
        <v/>
      </c>
    </row>
    <row r="423">
      <c r="D423" s="22" t="n">
        <v>417</v>
      </c>
      <c r="E423" s="23">
        <f>ROUND(I422*$B$8/12,2)</f>
        <v/>
      </c>
      <c r="F423" s="23">
        <f>IF(I422&lt;=0,0,MIN(I422+E423,MAX($B$10,ROUND(I422*$B$9,2))))</f>
        <v/>
      </c>
      <c r="G423" s="23">
        <f>ROUND(J422*$B$8/12,2)</f>
        <v/>
      </c>
      <c r="H423" s="23">
        <f>IF(J422&lt;=0,0,MIN(J422+G423,$B$11))</f>
        <v/>
      </c>
      <c r="I423" s="24">
        <f>MAX(0,I422+E423-F423)</f>
        <v/>
      </c>
      <c r="J423" s="24">
        <f>MAX(0,J422+G423-H423)</f>
        <v/>
      </c>
    </row>
    <row r="424">
      <c r="D424" s="22" t="n">
        <v>418</v>
      </c>
      <c r="E424" s="23">
        <f>ROUND(I423*$B$8/12,2)</f>
        <v/>
      </c>
      <c r="F424" s="23">
        <f>IF(I423&lt;=0,0,MIN(I423+E424,MAX($B$10,ROUND(I423*$B$9,2))))</f>
        <v/>
      </c>
      <c r="G424" s="23">
        <f>ROUND(J423*$B$8/12,2)</f>
        <v/>
      </c>
      <c r="H424" s="23">
        <f>IF(J423&lt;=0,0,MIN(J423+G424,$B$11))</f>
        <v/>
      </c>
      <c r="I424" s="24">
        <f>MAX(0,I423+E424-F424)</f>
        <v/>
      </c>
      <c r="J424" s="24">
        <f>MAX(0,J423+G424-H424)</f>
        <v/>
      </c>
    </row>
    <row r="425">
      <c r="D425" s="22" t="n">
        <v>419</v>
      </c>
      <c r="E425" s="23">
        <f>ROUND(I424*$B$8/12,2)</f>
        <v/>
      </c>
      <c r="F425" s="23">
        <f>IF(I424&lt;=0,0,MIN(I424+E425,MAX($B$10,ROUND(I424*$B$9,2))))</f>
        <v/>
      </c>
      <c r="G425" s="23">
        <f>ROUND(J424*$B$8/12,2)</f>
        <v/>
      </c>
      <c r="H425" s="23">
        <f>IF(J424&lt;=0,0,MIN(J424+G425,$B$11))</f>
        <v/>
      </c>
      <c r="I425" s="24">
        <f>MAX(0,I424+E425-F425)</f>
        <v/>
      </c>
      <c r="J425" s="24">
        <f>MAX(0,J424+G425-H425)</f>
        <v/>
      </c>
    </row>
    <row r="426">
      <c r="D426" s="22" t="n">
        <v>420</v>
      </c>
      <c r="E426" s="23">
        <f>ROUND(I425*$B$8/12,2)</f>
        <v/>
      </c>
      <c r="F426" s="23">
        <f>IF(I425&lt;=0,0,MIN(I425+E426,MAX($B$10,ROUND(I425*$B$9,2))))</f>
        <v/>
      </c>
      <c r="G426" s="23">
        <f>ROUND(J425*$B$8/12,2)</f>
        <v/>
      </c>
      <c r="H426" s="23">
        <f>IF(J425&lt;=0,0,MIN(J425+G426,$B$11))</f>
        <v/>
      </c>
      <c r="I426" s="24">
        <f>MAX(0,I425+E426-F426)</f>
        <v/>
      </c>
      <c r="J426" s="24">
        <f>MAX(0,J425+G426-H426)</f>
        <v/>
      </c>
    </row>
    <row r="427">
      <c r="D427" s="22" t="n">
        <v>421</v>
      </c>
      <c r="E427" s="23">
        <f>ROUND(I426*$B$8/12,2)</f>
        <v/>
      </c>
      <c r="F427" s="23">
        <f>IF(I426&lt;=0,0,MIN(I426+E427,MAX($B$10,ROUND(I426*$B$9,2))))</f>
        <v/>
      </c>
      <c r="G427" s="23">
        <f>ROUND(J426*$B$8/12,2)</f>
        <v/>
      </c>
      <c r="H427" s="23">
        <f>IF(J426&lt;=0,0,MIN(J426+G427,$B$11))</f>
        <v/>
      </c>
      <c r="I427" s="24">
        <f>MAX(0,I426+E427-F427)</f>
        <v/>
      </c>
      <c r="J427" s="24">
        <f>MAX(0,J426+G427-H427)</f>
        <v/>
      </c>
    </row>
  </sheetData>
  <mergeCells count="1">
    <mergeCell ref="A3:H3"/>
  </mergeCell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D28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3" customWidth="1" min="3" max="3"/>
    <col width="58" customWidth="1" min="4" max="4"/>
  </cols>
  <sheetData>
    <row r="1" ht="82" customHeight="1"/>
    <row r="2">
      <c r="A2" s="1" t="inlineStr">
        <is>
          <t>Ile kosztuje Cię karta w ciągu roku</t>
        </is>
      </c>
    </row>
    <row r="3" ht="28" customHeight="1">
      <c r="A3" s="2" t="inlineStr">
        <is>
          <t>Opłaty stałe i za sposób korzystania. Wpisz dane z tabeli opłat banku.</t>
        </is>
      </c>
    </row>
    <row r="4">
      <c r="A4" s="3" t="inlineStr">
        <is>
          <t>https://wszib.poznan.pl/karta-kredytowa/</t>
        </is>
      </c>
    </row>
    <row r="6">
      <c r="A6" s="4" t="inlineStr">
        <is>
          <t>Opłaty z tabeli banku</t>
        </is>
      </c>
      <c r="B6" s="4" t="n"/>
    </row>
    <row r="7">
      <c r="A7" s="5" t="inlineStr">
        <is>
          <t>Opłata miesięczna za kartę</t>
        </is>
      </c>
      <c r="B7" s="9" t="n">
        <v>10</v>
      </c>
    </row>
    <row r="8" ht="30" customHeight="1">
      <c r="A8" s="5" t="inlineStr">
        <is>
          <t>Liczba transakcji zwalniająca z opłaty (miesięcznie)</t>
        </is>
      </c>
      <c r="B8" s="6" t="n">
        <v>5</v>
      </c>
      <c r="D8" s="7" t="inlineStr">
        <is>
          <t>0, jeśli bank nie przewiduje zwolnienia.</t>
        </is>
      </c>
    </row>
    <row r="9">
      <c r="A9" s="5" t="inlineStr">
        <is>
          <t>Ubezpieczenie spłaty (% zadłużenia miesięcznie)</t>
        </is>
      </c>
      <c r="B9" s="11" t="n">
        <v>0</v>
      </c>
    </row>
    <row r="10" ht="30" customHeight="1">
      <c r="A10" s="5" t="inlineStr">
        <is>
          <t>Prowizja za przewalutowanie (%)</t>
        </is>
      </c>
      <c r="B10" s="11" t="n">
        <v>0.02</v>
      </c>
      <c r="D10" s="7" t="inlineStr">
        <is>
          <t>Sprawdź w tabeli opłat - część kart nie pobiera jej wcale.</t>
        </is>
      </c>
    </row>
    <row r="12">
      <c r="A12" s="4" t="inlineStr">
        <is>
          <t>Jak korzystasz z karty</t>
        </is>
      </c>
      <c r="B12" s="4" t="n"/>
    </row>
    <row r="13">
      <c r="A13" s="5" t="inlineStr">
        <is>
          <t>Przeciętna liczba transakcji w miesiącu</t>
        </is>
      </c>
      <c r="B13" s="6" t="n">
        <v>8</v>
      </c>
    </row>
    <row r="14">
      <c r="A14" s="5" t="inlineStr">
        <is>
          <t>Wydatki w walucie obcej w roku</t>
        </is>
      </c>
      <c r="B14" s="9" t="n">
        <v>3000</v>
      </c>
    </row>
    <row r="15">
      <c r="A15" s="5" t="inlineStr">
        <is>
          <t>Wypłaty gotówki w roku (kwota)</t>
        </is>
      </c>
      <c r="B15" s="9" t="n">
        <v>0</v>
      </c>
    </row>
    <row r="16">
      <c r="A16" s="5" t="inlineStr">
        <is>
          <t>Prowizja za wypłatę gotówki (%) / minimum</t>
        </is>
      </c>
      <c r="B16" s="11" t="n">
        <v>0.04</v>
      </c>
    </row>
    <row r="17" ht="30" customHeight="1">
      <c r="A17" s="5" t="inlineStr">
        <is>
          <t>Średnie zadłużenie, od którego płacisz odsetki</t>
        </is>
      </c>
      <c r="B17" s="9" t="n">
        <v>0</v>
      </c>
      <c r="D17" s="7" t="inlineStr">
        <is>
          <t>0, jeśli zawsze spłacasz całość w okresie bezodsetkowym.</t>
        </is>
      </c>
    </row>
    <row r="18">
      <c r="A18" s="5" t="inlineStr">
        <is>
          <t>Oprocentowanie (rocznie)</t>
        </is>
      </c>
      <c r="B18" s="11" t="n">
        <v>0.145</v>
      </c>
    </row>
    <row r="20">
      <c r="A20" s="4" t="inlineStr">
        <is>
          <t>Wynik</t>
        </is>
      </c>
      <c r="B20" s="4" t="n"/>
    </row>
    <row r="21">
      <c r="A21" s="5" t="inlineStr">
        <is>
          <t>Opłaty za kartę w roku</t>
        </is>
      </c>
      <c r="B21" s="17">
        <f>IF(AND(B8&gt;0,B13&gt;=B8),0,B7*12)</f>
        <v/>
      </c>
    </row>
    <row r="22">
      <c r="A22" s="5" t="inlineStr">
        <is>
          <t>Przewalutowanie</t>
        </is>
      </c>
      <c r="B22" s="17">
        <f>B14*B10</f>
        <v/>
      </c>
    </row>
    <row r="23">
      <c r="A23" s="5" t="inlineStr">
        <is>
          <t>Wypłaty gotówki (prowizja)</t>
        </is>
      </c>
      <c r="B23" s="17">
        <f>B15*B16</f>
        <v/>
      </c>
    </row>
    <row r="24">
      <c r="A24" s="5" t="inlineStr">
        <is>
          <t>Odsetki</t>
        </is>
      </c>
      <c r="B24" s="17">
        <f>B17*B18</f>
        <v/>
      </c>
    </row>
    <row r="25">
      <c r="A25" s="5" t="inlineStr">
        <is>
          <t>Ubezpieczenie</t>
        </is>
      </c>
      <c r="B25" s="17">
        <f>B17*B9*12</f>
        <v/>
      </c>
    </row>
    <row r="26">
      <c r="A26" s="13" t="inlineStr">
        <is>
          <t>Roczny koszt karty</t>
        </is>
      </c>
      <c r="B26" s="18">
        <f>SUM(B21:B25)</f>
        <v/>
      </c>
    </row>
    <row r="28">
      <c r="A28" s="19" t="inlineStr">
        <is>
          <t>Model edukacyjny. Wiążące są umowa, regulamin i tabela opłat banku. Stan: październik 2026 r.</t>
        </is>
      </c>
    </row>
  </sheetData>
  <mergeCells count="1">
    <mergeCell ref="A3:D3"/>
  </mergeCell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Wiedza Strategia Zarządzanie - wszib.poznan.pl</dc:creator>
  <dc:title xmlns:dc="http://purl.org/dc/elements/1.1/">Kalkulator karty kredytowej 2026</dc:title>
  <dcterms:created xmlns:dcterms="http://purl.org/dc/terms/" xmlns:xsi="http://www.w3.org/2001/XMLSchema-instance" xsi:type="dcterms:W3CDTF">2026-10-12T13:37:53Z</dcterms:created>
  <dcterms:modified xmlns:dcterms="http://purl.org/dc/terms/" xmlns:xsi="http://www.w3.org/2001/XMLSchema-instance" xsi:type="dcterms:W3CDTF">2026-10-12T13:37:53Z</dcterms:modified>
</cp:coreProperties>
</file>